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techanusorn\Desktop\Thai Rayon\FY2025\Q1\FS\ไฟล์เข้าตลาด\"/>
    </mc:Choice>
  </mc:AlternateContent>
  <xr:revisionPtr revIDLastSave="0" documentId="13_ncr:1_{B87B11DE-8EA3-4D81-BE5E-CC2B4F3C2CFA}" xr6:coauthVersionLast="47" xr6:coauthVersionMax="47" xr10:uidLastSave="{00000000-0000-0000-0000-000000000000}"/>
  <bookViews>
    <workbookView xWindow="-108" yWindow="-108" windowWidth="23256" windowHeight="12456" tabRatio="676" xr2:uid="{00000000-000D-0000-FFFF-FFFF00000000}"/>
  </bookViews>
  <sheets>
    <sheet name="BS PL 3-4" sheetId="30" r:id="rId1"/>
    <sheet name="FS 5-6" sheetId="2" r:id="rId2"/>
    <sheet name="งบเปลี่ยนแปลง-7" sheetId="23" r:id="rId3"/>
    <sheet name="งบเปลี่ยนแปลง-8" sheetId="24" r:id="rId4"/>
    <sheet name="CF-9" sheetId="29" r:id="rId5"/>
    <sheet name="CF-10" sheetId="33" r:id="rId6"/>
  </sheets>
  <definedNames>
    <definedName name="_xlnm.Print_Area" localSheetId="0">'BS PL 3-4'!$A$1:$I$69</definedName>
    <definedName name="_xlnm.Print_Area" localSheetId="5">'CF-10'!$A$1:$H$20</definedName>
    <definedName name="_xlnm.Print_Area" localSheetId="4">'CF-9'!$A$1:$I$51</definedName>
    <definedName name="_xlnm.Print_Area" localSheetId="1">'FS 5-6'!$A$1:$J$66</definedName>
    <definedName name="_xlnm.Print_Area" localSheetId="2">'งบเปลี่ยนแปลง-7'!$A$1:$T$30</definedName>
    <definedName name="_xlnm.Print_Area" localSheetId="3">'งบเปลี่ยนแปลง-8'!$A$1:$Q$27</definedName>
    <definedName name="_xlnm.Print_Titles" localSheetId="5">'CF-10'!$1:$9</definedName>
    <definedName name="_xlnm.Print_Titles" localSheetId="4">'CF-9'!$1:$9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9" i="29" l="1"/>
  <c r="C48" i="29" l="1"/>
  <c r="B13" i="33" l="1"/>
  <c r="B14" i="33" s="1"/>
  <c r="B12" i="33"/>
  <c r="B11" i="33"/>
  <c r="C47" i="29"/>
  <c r="C46" i="29"/>
  <c r="C44" i="29"/>
  <c r="C43" i="29"/>
  <c r="C41" i="29"/>
  <c r="C40" i="29"/>
  <c r="C34" i="29"/>
  <c r="C29" i="29"/>
  <c r="C30" i="29"/>
  <c r="C31" i="29"/>
  <c r="C32" i="29"/>
  <c r="C33" i="29"/>
  <c r="C28" i="29"/>
  <c r="C20" i="29"/>
  <c r="C21" i="29"/>
  <c r="C23" i="29"/>
  <c r="C24" i="29"/>
  <c r="C25" i="29"/>
  <c r="C18" i="29"/>
  <c r="C19" i="29"/>
  <c r="C17" i="29"/>
  <c r="C15" i="29"/>
  <c r="C14" i="29"/>
  <c r="D57" i="2"/>
  <c r="D30" i="2"/>
  <c r="D28" i="2"/>
  <c r="D21" i="2"/>
  <c r="D22" i="2"/>
  <c r="D20" i="2"/>
  <c r="D16" i="2"/>
  <c r="D15" i="2"/>
  <c r="D13" i="2"/>
  <c r="D12" i="2"/>
  <c r="D11" i="2"/>
  <c r="C48" i="30"/>
  <c r="C49" i="30"/>
  <c r="C47" i="30"/>
  <c r="C40" i="30"/>
  <c r="C41" i="30"/>
  <c r="C42" i="30"/>
  <c r="C43" i="30"/>
  <c r="C39" i="30"/>
  <c r="C23" i="30"/>
  <c r="C24" i="30"/>
  <c r="C22" i="30"/>
  <c r="C19" i="30"/>
  <c r="C12" i="30"/>
  <c r="C13" i="30"/>
  <c r="C14" i="30"/>
  <c r="C15" i="30"/>
  <c r="C11" i="30"/>
  <c r="H14" i="33"/>
  <c r="D14" i="33"/>
  <c r="F14" i="33"/>
  <c r="I49" i="29" l="1"/>
  <c r="C49" i="29"/>
  <c r="E49" i="29"/>
  <c r="J16" i="24"/>
  <c r="I13" i="29" l="1"/>
  <c r="G13" i="29"/>
  <c r="E13" i="29"/>
  <c r="C13" i="29"/>
  <c r="N24" i="23"/>
  <c r="J24" i="23"/>
  <c r="L24" i="23"/>
  <c r="B17" i="33" l="1"/>
  <c r="F17" i="33"/>
  <c r="L25" i="24"/>
  <c r="L26" i="24" s="1"/>
  <c r="F25" i="24"/>
  <c r="F26" i="24" s="1"/>
  <c r="D25" i="24"/>
  <c r="D26" i="24" s="1"/>
  <c r="B25" i="24"/>
  <c r="B26" i="24" s="1"/>
  <c r="N23" i="24"/>
  <c r="N21" i="24"/>
  <c r="P21" i="24"/>
  <c r="L17" i="24"/>
  <c r="L18" i="24" s="1"/>
  <c r="J17" i="24"/>
  <c r="J18" i="24" s="1"/>
  <c r="F17" i="24"/>
  <c r="F18" i="24" s="1"/>
  <c r="D17" i="24"/>
  <c r="D18" i="24" s="1"/>
  <c r="B17" i="24"/>
  <c r="B18" i="24" s="1"/>
  <c r="P16" i="24"/>
  <c r="N16" i="24"/>
  <c r="N15" i="24"/>
  <c r="P13" i="24"/>
  <c r="N13" i="24"/>
  <c r="R21" i="23"/>
  <c r="T21" i="23" s="1"/>
  <c r="R16" i="23"/>
  <c r="R23" i="23"/>
  <c r="P25" i="23"/>
  <c r="P26" i="23" s="1"/>
  <c r="N25" i="23"/>
  <c r="N26" i="23" s="1"/>
  <c r="L25" i="23"/>
  <c r="L26" i="23" s="1"/>
  <c r="J25" i="23"/>
  <c r="J26" i="23" s="1"/>
  <c r="F25" i="23"/>
  <c r="F26" i="23" s="1"/>
  <c r="D25" i="23"/>
  <c r="D26" i="23" s="1"/>
  <c r="B25" i="23"/>
  <c r="B26" i="23"/>
  <c r="P17" i="23"/>
  <c r="P18" i="23" s="1"/>
  <c r="N17" i="23"/>
  <c r="N18" i="23" s="1"/>
  <c r="L17" i="23"/>
  <c r="L18" i="23" s="1"/>
  <c r="J17" i="23"/>
  <c r="J18" i="23" s="1"/>
  <c r="F17" i="23"/>
  <c r="F18" i="23" s="1"/>
  <c r="D17" i="23"/>
  <c r="D18" i="23" s="1"/>
  <c r="B18" i="23"/>
  <c r="B17" i="23"/>
  <c r="T16" i="23"/>
  <c r="R15" i="23"/>
  <c r="R13" i="23"/>
  <c r="T13" i="23" s="1"/>
  <c r="J63" i="2"/>
  <c r="J64" i="2" s="1"/>
  <c r="F63" i="2"/>
  <c r="F64" i="2" s="1"/>
  <c r="J52" i="2"/>
  <c r="F52" i="2"/>
  <c r="J24" i="2"/>
  <c r="F24" i="2"/>
  <c r="J17" i="2"/>
  <c r="F17" i="2"/>
  <c r="I66" i="30"/>
  <c r="E66" i="30"/>
  <c r="I50" i="30"/>
  <c r="E50" i="30"/>
  <c r="I44" i="30"/>
  <c r="I52" i="30" s="1"/>
  <c r="I68" i="30" s="1"/>
  <c r="E44" i="30"/>
  <c r="E52" i="30" s="1"/>
  <c r="E68" i="30" s="1"/>
  <c r="C44" i="30"/>
  <c r="I25" i="30"/>
  <c r="I27" i="30" s="1"/>
  <c r="E25" i="30"/>
  <c r="I16" i="30"/>
  <c r="E16" i="30"/>
  <c r="G25" i="30"/>
  <c r="E27" i="30" l="1"/>
  <c r="F26" i="2"/>
  <c r="F29" i="2" s="1"/>
  <c r="F31" i="2" s="1"/>
  <c r="F34" i="2" s="1"/>
  <c r="J26" i="2"/>
  <c r="J29" i="2" s="1"/>
  <c r="J31" i="2" s="1"/>
  <c r="N17" i="24"/>
  <c r="N18" i="24" s="1"/>
  <c r="H15" i="24"/>
  <c r="J34" i="2"/>
  <c r="I11" i="29"/>
  <c r="I26" i="29" s="1"/>
  <c r="I35" i="29" s="1"/>
  <c r="I37" i="29" s="1"/>
  <c r="H16" i="33" s="1"/>
  <c r="H18" i="33" s="1"/>
  <c r="J45" i="2"/>
  <c r="H15" i="23"/>
  <c r="T15" i="23" s="1"/>
  <c r="T17" i="23" s="1"/>
  <c r="T18" i="23" s="1"/>
  <c r="J65" i="2"/>
  <c r="R17" i="23"/>
  <c r="R18" i="23" s="1"/>
  <c r="F45" i="2" l="1"/>
  <c r="F65" i="2" s="1"/>
  <c r="E11" i="29"/>
  <c r="E26" i="29" s="1"/>
  <c r="H17" i="23"/>
  <c r="H18" i="23" s="1"/>
  <c r="H17" i="24"/>
  <c r="H18" i="24" s="1"/>
  <c r="P15" i="24"/>
  <c r="P17" i="24" s="1"/>
  <c r="P18" i="24" s="1"/>
  <c r="E35" i="29" l="1"/>
  <c r="E37" i="29" s="1"/>
  <c r="D16" i="33" s="1"/>
  <c r="D18" i="33" s="1"/>
  <c r="R24" i="23"/>
  <c r="R25" i="23" s="1"/>
  <c r="R26" i="23" s="1"/>
  <c r="T24" i="23"/>
  <c r="H17" i="2" l="1"/>
  <c r="H24" i="2" l="1"/>
  <c r="D52" i="2"/>
  <c r="H52" i="2"/>
  <c r="D63" i="2"/>
  <c r="H63" i="2"/>
  <c r="H64" i="2" l="1"/>
  <c r="J24" i="24" s="1"/>
  <c r="H26" i="2"/>
  <c r="H29" i="2" s="1"/>
  <c r="H31" i="2" s="1"/>
  <c r="H34" i="2" s="1"/>
  <c r="D24" i="2"/>
  <c r="D64" i="2"/>
  <c r="D17" i="2"/>
  <c r="N24" i="24" l="1"/>
  <c r="N25" i="24" s="1"/>
  <c r="N26" i="24" s="1"/>
  <c r="J25" i="24"/>
  <c r="J26" i="24" s="1"/>
  <c r="G11" i="29"/>
  <c r="H23" i="24"/>
  <c r="D26" i="2"/>
  <c r="D29" i="2" s="1"/>
  <c r="D31" i="2" s="1"/>
  <c r="H45" i="2"/>
  <c r="H65" i="2" s="1"/>
  <c r="H23" i="23" l="1"/>
  <c r="C11" i="29"/>
  <c r="C26" i="29" s="1"/>
  <c r="H25" i="24"/>
  <c r="H26" i="24" s="1"/>
  <c r="P23" i="24"/>
  <c r="D45" i="2"/>
  <c r="D65" i="2" s="1"/>
  <c r="D34" i="2"/>
  <c r="G66" i="30"/>
  <c r="C66" i="30"/>
  <c r="G50" i="30"/>
  <c r="G44" i="30"/>
  <c r="C25" i="30"/>
  <c r="G16" i="30"/>
  <c r="G27" i="30" s="1"/>
  <c r="H25" i="23" l="1"/>
  <c r="H26" i="23" s="1"/>
  <c r="T23" i="23"/>
  <c r="T25" i="23" s="1"/>
  <c r="T26" i="23" s="1"/>
  <c r="C16" i="30"/>
  <c r="C27" i="30" s="1"/>
  <c r="C50" i="30"/>
  <c r="G52" i="30"/>
  <c r="G68" i="30" s="1"/>
  <c r="C52" i="30" l="1"/>
  <c r="C68" i="30" s="1"/>
  <c r="P24" i="24" l="1"/>
  <c r="P25" i="24" l="1"/>
  <c r="P26" i="24" s="1"/>
  <c r="G26" i="29"/>
  <c r="C35" i="29" l="1"/>
  <c r="C37" i="29" s="1"/>
  <c r="B16" i="33" s="1"/>
  <c r="B18" i="33" s="1"/>
  <c r="G35" i="29"/>
  <c r="G37" i="29" s="1"/>
  <c r="F16" i="33" s="1"/>
  <c r="F18" i="33" s="1"/>
</calcChain>
</file>

<file path=xl/sharedStrings.xml><?xml version="1.0" encoding="utf-8"?>
<sst xmlns="http://schemas.openxmlformats.org/spreadsheetml/2006/main" count="295" uniqueCount="174">
  <si>
    <t>หมายเหตุ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</si>
  <si>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</si>
  <si>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</si>
  <si>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</si>
  <si>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</si>
  <si>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</si>
  <si>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</si>
  <si>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</si>
  <si>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</si>
  <si>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</si>
  <si>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</si>
  <si>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</si>
  <si>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</si>
  <si>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 xml:space="preserve">รายได้ </t>
  </si>
  <si>
    <t xml:space="preserve"> </t>
  </si>
  <si>
    <t>รวมรายได้</t>
  </si>
  <si>
    <t xml:space="preserve">ค่าใช้จ่าย 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</si>
  <si>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</si>
  <si>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</si>
  <si>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</si>
  <si>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</si>
  <si>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</t>
  </si>
  <si>
    <t>ทุนเรือนหุ้น</t>
  </si>
  <si>
    <t xml:space="preserve">ชำระแล้ว </t>
  </si>
  <si>
    <t xml:space="preserve">   ทุนจดทะเบียน</t>
  </si>
  <si>
    <t xml:space="preserve">   จัดสรรแล้ว</t>
  </si>
  <si>
    <t>การเปลี่ยนแปลงในสินทรัพย์และหนี้สินดำเนินงาน</t>
  </si>
  <si>
    <t>ดอกเบี้ยรับ</t>
  </si>
  <si>
    <t>งบการเงินเฉพาะกิจการ</t>
  </si>
  <si>
    <t xml:space="preserve">   ทุนที่ออกและชำระแล้ว</t>
  </si>
  <si>
    <t>ค่าใช้จ่ายในการบริหาร</t>
  </si>
  <si>
    <t>31 มีนาคม</t>
  </si>
  <si>
    <t>กำไรขาดทุนเบ็ดเสร็จอื่น</t>
  </si>
  <si>
    <t>กำไรขาดทุนเบ็ดเสร็จสำหรับงวด</t>
  </si>
  <si>
    <t xml:space="preserve">   กำไรขาดทุนเบ็ดเสร็จอื่น</t>
  </si>
  <si>
    <t>ยังไม่ได้จัดสรร</t>
  </si>
  <si>
    <t xml:space="preserve">      ทุนสำรองตามกฎหมาย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</si>
  <si>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</si>
  <si>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</si>
  <si>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</si>
  <si>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สำหรับงวดสามเดือนสิ้นสุด</t>
  </si>
  <si>
    <t>งบกำไรขาดทุนเบ็ดเสร็จ (ไม่ได้ตรวจสอบ)</t>
  </si>
  <si>
    <t>งบกระแสเงินสด (ไม่ได้ตรวจสอบ)</t>
  </si>
  <si>
    <t xml:space="preserve">รวมส่วนของผู้ถือหุ้น  </t>
  </si>
  <si>
    <t>ค่าเสื่อมราคาและค่าตัดจำหน่าย</t>
  </si>
  <si>
    <t>หนี้สินหมุนเวียนอื่น</t>
  </si>
  <si>
    <t>สินทรัพย์ไม่หมุนเวียนอื่น</t>
  </si>
  <si>
    <t>เงินลงทุนในบริษัทร่วม</t>
  </si>
  <si>
    <t>สินค้าคงเหลือ</t>
  </si>
  <si>
    <t>กำไรสะสม</t>
  </si>
  <si>
    <t>(พันบาท)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</si>
  <si>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</si>
  <si>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</si>
  <si>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องค์ประกอบอื่นของส่วนของผู้ถือหุ้น</t>
  </si>
  <si>
    <t>หนี้สินภาษีเงินได้รอการตัดบัญชี</t>
  </si>
  <si>
    <t xml:space="preserve">   ยังไม่ได้จัดสรร</t>
  </si>
  <si>
    <t xml:space="preserve">กำไรสะสม  </t>
  </si>
  <si>
    <t>บริษัท ไทยเรยอน จำกัด (มหาชน)</t>
  </si>
  <si>
    <t>เงินลงทุนในการร่วมค้า</t>
  </si>
  <si>
    <t>ที่ดิน อาคารและอุปกรณ์</t>
  </si>
  <si>
    <t>รายได้จากการขาย</t>
  </si>
  <si>
    <t>กำไรจากอัตราแลกเปลี่ยน</t>
  </si>
  <si>
    <t>เงินปันผลรับ</t>
  </si>
  <si>
    <t>รายได้อื่น</t>
  </si>
  <si>
    <t>ต้นทุนขาย</t>
  </si>
  <si>
    <t>ผลต่างของอัตราแลกเปลี่ยนจากการแปลงค่างบการเงิน</t>
  </si>
  <si>
    <t>กฎหมาย</t>
  </si>
  <si>
    <t>แปลงค่างบการเงิน</t>
  </si>
  <si>
    <t>รวม</t>
  </si>
  <si>
    <t>องค์ประกอบอื่นของ</t>
  </si>
  <si>
    <t>เงินสดจ่ายเพื่อซื้อที่ดิน อาคารและอุปกรณ์</t>
  </si>
  <si>
    <t>เงินสดรับจากการจำหน่ายอุปกรณ์</t>
  </si>
  <si>
    <t>รายได้ดอกเบี้ย</t>
  </si>
  <si>
    <t>ต้นทุนในการจัดจำหน่าย</t>
  </si>
  <si>
    <t>งบการเงินที่แสดงเงินลงทุนตามวิธีส่วนได้เสีย</t>
  </si>
  <si>
    <t xml:space="preserve">      ทุนสำรองทั่วไป</t>
  </si>
  <si>
    <t>ต้นทุนทางการเงิน</t>
  </si>
  <si>
    <t>ผลกำไรจากเงินลงทุน</t>
  </si>
  <si>
    <t>เงินลงทุนตามวิธีส่วนได้เสีย</t>
  </si>
  <si>
    <t>งบการเงินที่แสดง</t>
  </si>
  <si>
    <t>รวมกำไร (ขาดทุน) เบ็ดเสร็จสำหรับงวด</t>
  </si>
  <si>
    <t>ทุนสำรองทั่วไป</t>
  </si>
  <si>
    <t>ทุนสำรองตาม</t>
  </si>
  <si>
    <t>งบกำไรขาดทุน (ไม่ได้ตรวจสอบ)</t>
  </si>
  <si>
    <t>วัดมูลค่าด้วยมูลค่า</t>
  </si>
  <si>
    <t>ยุติธรรมผ่านกำไรขาดทุน</t>
  </si>
  <si>
    <t>ในตราสารทุนที่กำหนดให้</t>
  </si>
  <si>
    <t>เบ็ดเสร็จอื่น</t>
  </si>
  <si>
    <t xml:space="preserve">สินทรัพย์ทางการเงินหมุนเวียน </t>
  </si>
  <si>
    <t>สินทรัพย์ทางการเงินไม่หมุนเวียนอื่น</t>
  </si>
  <si>
    <t xml:space="preserve">   กำไรหรือขาดทุนในภายหลัง</t>
  </si>
  <si>
    <t>ผลต่างของอัตรา</t>
  </si>
  <si>
    <t>แลกเปลี่ยนจากการ</t>
  </si>
  <si>
    <t>ของผลประโยชน์</t>
  </si>
  <si>
    <t>พนักงานที่กำหนดไว้</t>
  </si>
  <si>
    <t>เบ็ดเสร็จอื่นของ</t>
  </si>
  <si>
    <t>บริษัทร่วมที่ใช้</t>
  </si>
  <si>
    <t>วิธีส่วนได้เสีย</t>
  </si>
  <si>
    <t xml:space="preserve">   กำไร</t>
  </si>
  <si>
    <t>กำไร (ขาดทุน) สำหรับงวด</t>
  </si>
  <si>
    <t>กำไร (ขาดทุน) ก่อนภาษีเงินได้</t>
  </si>
  <si>
    <t>ประมาณการหนี้สินสำหรับผลประโยชน์พนักงาน</t>
  </si>
  <si>
    <t>ดอกเบี้ยจ่าย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</si>
  <si>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</si>
  <si>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เมษายน</t>
  </si>
  <si>
    <t>ภาษีเงินได้ของรายการที่จะไม่ถูกจัดประเภทใหม่ไว้ใน</t>
  </si>
  <si>
    <t>เงินสดจ่ายชำระคืนเงินกู้ยืมระยะสั้นจากสถาบันการเงิน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</si>
  <si>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</si>
  <si>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กำไร (ขาดทุน) ต่อหุ้นขั้นพื้นฐาน</t>
  </si>
  <si>
    <t>ส่วนแบ่งกำไร (ขาดทุน)</t>
  </si>
  <si>
    <t>จากการวัดมูลค่าใหม่</t>
  </si>
  <si>
    <t>ปรับรายการที่กระทบกำไร (ขาดทุน) เป็นเงินสดรับ (จ่าย)</t>
  </si>
  <si>
    <t>ผลประโยชน์พนักงานจ่าย</t>
  </si>
  <si>
    <t xml:space="preserve">   ตามวิธีส่วนได้เสีย</t>
  </si>
  <si>
    <t xml:space="preserve">   ในภายหลัง</t>
  </si>
  <si>
    <t>รายการที่อาจถูกจัดประเภทใหม่ไว้ในกำไรหรือขาดทุน</t>
  </si>
  <si>
    <t>รวมรายการที่อาจถูกจัดประเภทใหม่ไว้ในกำไรหรือขาดทุน</t>
  </si>
  <si>
    <t>รายการที่จะไม่ถูกจัดประเภทใหม่ไว้ในกำไรหรือขาดทุน</t>
  </si>
  <si>
    <t>รวมรายการที่จะไม่ถูกจัดประเภทใหม่ไว้ในกำไรหรือขาดทุน</t>
  </si>
  <si>
    <t>เงินสดจ่ายเพื่อซื้อสินทรัพย์ไม่มีตัวตน</t>
  </si>
  <si>
    <t xml:space="preserve">   วัดมูลค่าด้วยมูลค่ายุติธรรมผ่านกำไรขาดทุนเบ็ดเสร็จอื่น</t>
  </si>
  <si>
    <t>ภาษีจ่ายออก</t>
  </si>
  <si>
    <t>ส่วนแบ่งกำไรเบ็ดเสร็จอื่นของบริษัทร่วม</t>
  </si>
  <si>
    <t>ขาดทุนจากอัตราแลกเปลี่ยน</t>
  </si>
  <si>
    <t>เงินสดรับจากการจำหน่ายตราสารหนี้อื่น</t>
  </si>
  <si>
    <t>ส่วนแบ่งกำไรของบริษัทร่วมที่ใช้วิธีส่วนได้เสีย</t>
  </si>
  <si>
    <t xml:space="preserve">   ขาดทุน</t>
  </si>
  <si>
    <t>สินทรัพย์สิทธิการใช้</t>
  </si>
  <si>
    <t>เงินกู้ยืมระยะสั้นจากสถาบันการเงิน</t>
  </si>
  <si>
    <t>ส่วนของหนี้สินตามสัญญาเช่าที่ถึงกำหนดชำระภายในหนึ่งปี</t>
  </si>
  <si>
    <t>ประมาณการหนี้สินไม่หมุนเวียนสำหรับผลประโยชน์พนักงาน</t>
  </si>
  <si>
    <t>หนี้สินตามสัญญาเช่า</t>
  </si>
  <si>
    <t>(หุ้นสามัญจำนวน 201,600,000 หุ้น มูลค่า 1 บาทต่อหุ้น)</t>
  </si>
  <si>
    <t>ยอดคงเหลือ ณ วันที่ 1 เมษายน 2566</t>
  </si>
  <si>
    <t>กำไรจากการขายสินทรัพย์ทางการเงินไม่หมุนเวียนอื่น</t>
  </si>
  <si>
    <t>สินทรัพย์ทางการเงินหมุนเวียนลดลง</t>
  </si>
  <si>
    <t>(กลับรายการ) ขาดทุนจากการปรับมูลค่าสินค้า</t>
  </si>
  <si>
    <t>ผลกำไร</t>
  </si>
  <si>
    <t>กำไร (ขาดทุน) จากกิจกรรมดำเนินงาน</t>
  </si>
  <si>
    <t>กระแสเงินสดรับจากการขายสินทรัพย์ทางการเงินไม่หมุนเวียนอื่น</t>
  </si>
  <si>
    <t>งบการเปลี่ยนแปลงส่วนของผู้ถือหุ้น (ไม่ได้ตรวจสอบ)</t>
  </si>
  <si>
    <t>30 มิถุนายน</t>
  </si>
  <si>
    <t>ประมาณการหนี้สินหมุนเวียนอื่น</t>
  </si>
  <si>
    <t xml:space="preserve"> วันที่ 30 มิถุนายน</t>
  </si>
  <si>
    <t xml:space="preserve">ค่าใช้จ่าย (รายได้) ภาษีเงินได้ </t>
  </si>
  <si>
    <t>สำหรับงวดสามเดือนสิ้นสุดวันที่ 30 มิถุนายน 2566</t>
  </si>
  <si>
    <t>ยอดคงเหลือ ณ วันที่ 30 มิถุนายน 2566</t>
  </si>
  <si>
    <t>ยอดคงเหลือ ณ วันที่ 30 มิถุนายน 2567</t>
  </si>
  <si>
    <t>ยอดคงเหลือ ณ วันที่ 1 เมษายน 2567</t>
  </si>
  <si>
    <t>สำหรับงวดสามเดือนสิ้นสุดวันที่ 30 มิถุนายน 2567</t>
  </si>
  <si>
    <t>วันที่ 30 มิถุนายน</t>
  </si>
  <si>
    <t>ประมาณการหนี้สิน</t>
  </si>
  <si>
    <t>กำไร (ขาดทุน) จากการขายที่ดิน อาคารและอุปกรณ์</t>
  </si>
  <si>
    <t>เงินสดและรายการเทียบเท่าเงินสด ณ วันที่ 30 มิถุนายน</t>
  </si>
  <si>
    <t>ทุนที่ออกและ</t>
  </si>
  <si>
    <t>เงินสดจ่ายเพื่อซื้อส่วนได้เสียในการร่วมค้า</t>
  </si>
  <si>
    <t>4</t>
  </si>
  <si>
    <t>รวมกำไรขาดทุนเบ็ดเสร็จสำหรับงวด</t>
  </si>
  <si>
    <t>ผลกำไรจากเงินลงทุนในตราสารทุนที่กำหนดให้</t>
  </si>
  <si>
    <t xml:space="preserve">กระแสเงินสดสุทธิได้มาจากการดำเนินงาน </t>
  </si>
  <si>
    <t>กระแสเงินสดสุทธิได้มาจากกิจกรรมดำเนินงาน</t>
  </si>
  <si>
    <t>กระแสเงินสดสุทธิจาก (ใช้ไปใน) กิจกรรมจัดหาเงิน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</si>
  <si>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</si>
  <si>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</si>
  <si>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 xml:space="preserve">(ค่าใช้จ่าย) รายได้ภาษีเงินได้ </t>
  </si>
  <si>
    <t>2, 4</t>
  </si>
  <si>
    <t>ประมาณการหนี้สินสำหรับคดีความ</t>
  </si>
  <si>
    <t>เงินสดรับจากเงินกู้ยืมระยะสั้นจากสถาบันการเงิน</t>
  </si>
  <si>
    <t xml:space="preserve">งบฐานะการเงิน </t>
  </si>
  <si>
    <t>(ไม่ได้ตรวจสอบ)</t>
  </si>
  <si>
    <t>ขาดทุน (กำไร) จากอัตราแลกเปลี่ยนที่ยังไม่เกิดขึ้น</t>
  </si>
  <si>
    <t>งบฐานะการเงิน</t>
  </si>
  <si>
    <t>กระแสเงินสดสุทธิใช้ไปในกิจกรรมลงทุน</t>
  </si>
  <si>
    <t>2, 7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</si>
</sst>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</numFmts>
  <fonts count="15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0"/>
      <name val="Arial"/>
      <family val="2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" fillId="0" borderId="0"/>
    <xf numFmtId="0" fontId="13" fillId="0" borderId="0"/>
    <xf numFmtId="0" fontId="12" fillId="0" borderId="0">
      <alignment vertical="top"/>
    </xf>
    <xf numFmtId="0" fontId="1" fillId="0" borderId="0"/>
    <xf numFmtId="0" fontId="3" fillId="0" borderId="0"/>
  </cellStyleXfs>
  <cellXfs count="244">
    <xf numFmtId="0" fontId="0" fillId="0" borderId="0" xfId="0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/>
    <xf numFmtId="164" fontId="4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/>
    <xf numFmtId="0" fontId="7" fillId="0" borderId="0" xfId="0" applyFont="1" applyFill="1" applyAlignment="1"/>
    <xf numFmtId="164" fontId="7" fillId="0" borderId="0" xfId="0" applyNumberFormat="1" applyFont="1" applyFill="1" applyAlignment="1"/>
    <xf numFmtId="49" fontId="9" fillId="0" borderId="0" xfId="0" applyNumberFormat="1" applyFont="1" applyFill="1" applyAlignment="1"/>
    <xf numFmtId="49" fontId="7" fillId="0" borderId="0" xfId="0" applyNumberFormat="1" applyFont="1" applyFill="1" applyAlignment="1"/>
    <xf numFmtId="49" fontId="4" fillId="0" borderId="0" xfId="0" applyNumberFormat="1" applyFont="1" applyFill="1" applyAlignment="1"/>
    <xf numFmtId="0" fontId="6" fillId="0" borderId="0" xfId="0" applyFont="1" applyFill="1" applyAlignment="1"/>
    <xf numFmtId="49" fontId="2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5" fontId="7" fillId="0" borderId="0" xfId="1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left"/>
    </xf>
    <xf numFmtId="165" fontId="7" fillId="0" borderId="0" xfId="1" applyNumberFormat="1" applyFont="1" applyFill="1" applyAlignment="1"/>
    <xf numFmtId="0" fontId="2" fillId="0" borderId="0" xfId="0" applyFont="1" applyFill="1" applyAlignment="1"/>
    <xf numFmtId="165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0" fillId="0" borderId="0" xfId="0" applyFont="1" applyFill="1" applyAlignment="1"/>
    <xf numFmtId="0" fontId="4" fillId="0" borderId="0" xfId="0" applyFont="1" applyFill="1" applyAlignment="1">
      <alignment horizontal="justify"/>
    </xf>
    <xf numFmtId="165" fontId="10" fillId="0" borderId="0" xfId="1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49" fontId="0" fillId="0" borderId="0" xfId="0" applyNumberFormat="1" applyFill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165" fontId="4" fillId="0" borderId="0" xfId="1" applyNumberFormat="1" applyFont="1" applyFill="1" applyAlignment="1"/>
    <xf numFmtId="0" fontId="4" fillId="0" borderId="0" xfId="0" applyFont="1" applyFill="1" applyBorder="1" applyAlignment="1"/>
    <xf numFmtId="164" fontId="4" fillId="0" borderId="0" xfId="0" applyNumberFormat="1" applyFont="1" applyFill="1" applyAlignment="1"/>
    <xf numFmtId="165" fontId="4" fillId="0" borderId="4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5" fontId="7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/>
    <xf numFmtId="0" fontId="4" fillId="0" borderId="0" xfId="0" applyFont="1" applyFill="1" applyBorder="1" applyAlignment="1">
      <alignment horizontal="justify"/>
    </xf>
    <xf numFmtId="165" fontId="3" fillId="0" borderId="0" xfId="0" applyNumberFormat="1" applyFont="1" applyFill="1" applyBorder="1" applyAlignment="1"/>
    <xf numFmtId="164" fontId="4" fillId="0" borderId="0" xfId="0" applyNumberFormat="1" applyFont="1" applyFill="1" applyAlignment="1">
      <alignment horizontal="left"/>
    </xf>
    <xf numFmtId="165" fontId="0" fillId="0" borderId="0" xfId="0" applyNumberFormat="1" applyFill="1" applyBorder="1" applyAlignment="1"/>
    <xf numFmtId="41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/>
    <xf numFmtId="43" fontId="0" fillId="0" borderId="0" xfId="1" applyFont="1" applyFill="1" applyAlignment="1">
      <alignment horizontal="center"/>
    </xf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7" fillId="0" borderId="0" xfId="0" applyNumberFormat="1" applyFont="1" applyFill="1" applyAlignment="1"/>
    <xf numFmtId="165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43" fontId="0" fillId="0" borderId="0" xfId="1" applyFont="1" applyFill="1" applyAlignment="1"/>
    <xf numFmtId="49" fontId="0" fillId="0" borderId="0" xfId="0" applyNumberFormat="1" applyFont="1" applyFill="1" applyAlignment="1"/>
    <xf numFmtId="0" fontId="9" fillId="0" borderId="0" xfId="0" applyFont="1" applyFill="1" applyAlignment="1">
      <alignment horizontal="left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65" fontId="4" fillId="0" borderId="0" xfId="0" applyNumberFormat="1" applyFont="1" applyFill="1" applyAlignment="1"/>
    <xf numFmtId="0" fontId="0" fillId="0" borderId="0" xfId="0" applyFont="1" applyFill="1" applyBorder="1" applyAlignment="1"/>
    <xf numFmtId="0" fontId="2" fillId="0" borderId="0" xfId="0" applyFont="1" applyFill="1" applyAlignment="1">
      <alignment horizontal="justify"/>
    </xf>
    <xf numFmtId="165" fontId="3" fillId="0" borderId="0" xfId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41" fontId="8" fillId="0" borderId="0" xfId="1" applyNumberFormat="1" applyFont="1" applyFill="1" applyAlignment="1">
      <alignment horizontal="center"/>
    </xf>
    <xf numFmtId="165" fontId="7" fillId="0" borderId="0" xfId="0" applyNumberFormat="1" applyFont="1" applyFill="1" applyBorder="1" applyAlignment="1"/>
    <xf numFmtId="43" fontId="3" fillId="0" borderId="0" xfId="0" applyNumberFormat="1" applyFont="1" applyFill="1" applyAlignment="1"/>
    <xf numFmtId="49" fontId="4" fillId="0" borderId="0" xfId="0" applyNumberFormat="1" applyFont="1" applyFill="1"/>
    <xf numFmtId="49" fontId="0" fillId="0" borderId="0" xfId="0" applyNumberFormat="1" applyFill="1"/>
    <xf numFmtId="0" fontId="0" fillId="0" borderId="0" xfId="0" applyFill="1"/>
    <xf numFmtId="165" fontId="3" fillId="0" borderId="0" xfId="1" applyNumberFormat="1" applyFont="1" applyFill="1"/>
    <xf numFmtId="165" fontId="0" fillId="0" borderId="0" xfId="1" applyNumberFormat="1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1" fillId="0" borderId="0" xfId="0" applyFont="1" applyFill="1"/>
    <xf numFmtId="49" fontId="2" fillId="0" borderId="0" xfId="0" applyNumberFormat="1" applyFont="1" applyFill="1"/>
    <xf numFmtId="49" fontId="9" fillId="0" borderId="0" xfId="0" applyNumberFormat="1" applyFont="1" applyFill="1"/>
    <xf numFmtId="49" fontId="8" fillId="0" borderId="0" xfId="0" applyNumberFormat="1" applyFont="1" applyFill="1"/>
    <xf numFmtId="165" fontId="3" fillId="0" borderId="0" xfId="0" applyNumberFormat="1" applyFont="1" applyFill="1"/>
    <xf numFmtId="49" fontId="3" fillId="0" borderId="0" xfId="0" applyNumberFormat="1" applyFont="1" applyFill="1"/>
    <xf numFmtId="165" fontId="4" fillId="0" borderId="0" xfId="1" applyNumberFormat="1" applyFont="1" applyFill="1" applyAlignment="1">
      <alignment horizontal="right"/>
    </xf>
    <xf numFmtId="41" fontId="0" fillId="0" borderId="0" xfId="1" applyNumberFormat="1" applyFont="1" applyFill="1" applyAlignment="1">
      <alignment horizontal="center"/>
    </xf>
    <xf numFmtId="49" fontId="0" fillId="0" borderId="0" xfId="0" applyNumberFormat="1" applyFont="1" applyFill="1"/>
    <xf numFmtId="165" fontId="0" fillId="0" borderId="0" xfId="1" applyNumberFormat="1" applyFont="1" applyFill="1" applyAlignment="1"/>
    <xf numFmtId="165" fontId="0" fillId="0" borderId="2" xfId="1" applyNumberFormat="1" applyFont="1" applyFill="1" applyBorder="1" applyAlignment="1">
      <alignment horizontal="right"/>
    </xf>
    <xf numFmtId="0" fontId="14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37" fontId="4" fillId="0" borderId="0" xfId="0" applyNumberFormat="1" applyFont="1"/>
    <xf numFmtId="165" fontId="3" fillId="0" borderId="0" xfId="1" applyNumberFormat="1" applyFont="1" applyFill="1" applyAlignment="1">
      <alignment horizontal="center"/>
    </xf>
    <xf numFmtId="43" fontId="3" fillId="0" borderId="0" xfId="1" applyFont="1" applyFill="1"/>
    <xf numFmtId="49" fontId="3" fillId="2" borderId="0" xfId="0" applyNumberFormat="1" applyFont="1" applyFill="1"/>
    <xf numFmtId="43" fontId="7" fillId="0" borderId="0" xfId="1" applyNumberFormat="1" applyFont="1" applyFill="1" applyAlignment="1"/>
    <xf numFmtId="43" fontId="0" fillId="0" borderId="1" xfId="1" applyNumberFormat="1" applyFont="1" applyFill="1" applyBorder="1" applyAlignment="1"/>
    <xf numFmtId="49" fontId="0" fillId="0" borderId="0" xfId="0" quotePrefix="1" applyNumberFormat="1" applyFont="1" applyFill="1" applyAlignment="1"/>
    <xf numFmtId="43" fontId="3" fillId="0" borderId="0" xfId="1" applyFont="1" applyFill="1" applyBorder="1" applyAlignment="1">
      <alignment horizontal="center"/>
    </xf>
    <xf numFmtId="165" fontId="0" fillId="0" borderId="0" xfId="1" applyNumberFormat="1" applyFont="1" applyFill="1" applyBorder="1" applyAlignment="1">
      <alignment horizontal="right"/>
    </xf>
    <xf numFmtId="49" fontId="0" fillId="0" borderId="0" xfId="0" applyNumberFormat="1"/>
    <xf numFmtId="165" fontId="8" fillId="0" borderId="0" xfId="0" applyNumberFormat="1" applyFont="1" applyFill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49" fontId="4" fillId="0" borderId="0" xfId="0" applyNumberFormat="1" applyFont="1"/>
    <xf numFmtId="0" fontId="0" fillId="0" borderId="0" xfId="0" applyFill="1" applyAlignment="1">
      <alignment vertical="center"/>
    </xf>
    <xf numFmtId="165" fontId="0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5" fontId="7" fillId="0" borderId="2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165" fontId="7" fillId="0" borderId="2" xfId="1" applyNumberFormat="1" applyFont="1" applyFill="1" applyBorder="1" applyAlignment="1"/>
    <xf numFmtId="165" fontId="0" fillId="0" borderId="2" xfId="1" applyNumberFormat="1" applyFont="1" applyFill="1" applyBorder="1" applyAlignment="1"/>
    <xf numFmtId="165" fontId="4" fillId="0" borderId="3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4" fillId="0" borderId="0" xfId="4" applyNumberFormat="1" applyFont="1" applyFill="1" applyAlignment="1">
      <alignment horizontal="right" vertical="center"/>
    </xf>
    <xf numFmtId="165" fontId="4" fillId="0" borderId="3" xfId="1" applyNumberFormat="1" applyFont="1" applyFill="1" applyBorder="1" applyAlignment="1">
      <alignment horizontal="right" vertical="center"/>
    </xf>
    <xf numFmtId="165" fontId="4" fillId="0" borderId="4" xfId="1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5" fontId="3" fillId="0" borderId="5" xfId="0" applyNumberFormat="1" applyFont="1" applyFill="1" applyBorder="1"/>
    <xf numFmtId="164" fontId="0" fillId="0" borderId="0" xfId="0" applyNumberFormat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/>
    </xf>
    <xf numFmtId="165" fontId="3" fillId="0" borderId="5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43" fontId="4" fillId="0" borderId="0" xfId="1" applyFont="1" applyFill="1" applyBorder="1" applyAlignment="1">
      <alignment horizontal="right"/>
    </xf>
    <xf numFmtId="43" fontId="4" fillId="0" borderId="0" xfId="1" applyFont="1" applyFill="1" applyAlignment="1"/>
    <xf numFmtId="164" fontId="3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/>
    <xf numFmtId="165" fontId="3" fillId="0" borderId="0" xfId="0" applyNumberFormat="1" applyFont="1" applyFill="1" applyAlignment="1"/>
    <xf numFmtId="0" fontId="8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2" fillId="0" borderId="0" xfId="0" applyNumberFormat="1" applyFont="1"/>
    <xf numFmtId="0" fontId="8" fillId="0" borderId="0" xfId="0" applyFont="1" applyAlignment="1">
      <alignment horizontal="center"/>
    </xf>
    <xf numFmtId="0" fontId="1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9" fillId="0" borderId="0" xfId="0" applyNumberFormat="1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165" fontId="3" fillId="0" borderId="0" xfId="0" applyNumberFormat="1" applyFont="1"/>
    <xf numFmtId="0" fontId="0" fillId="0" borderId="0" xfId="0" applyAlignment="1">
      <alignment horizontal="left"/>
    </xf>
    <xf numFmtId="41" fontId="3" fillId="0" borderId="0" xfId="0" applyNumberFormat="1" applyFont="1"/>
    <xf numFmtId="164" fontId="8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164" fontId="3" fillId="0" borderId="0" xfId="0" applyNumberFormat="1" applyFont="1"/>
    <xf numFmtId="43" fontId="3" fillId="0" borderId="0" xfId="0" applyNumberFormat="1" applyFont="1"/>
    <xf numFmtId="49" fontId="8" fillId="0" borderId="0" xfId="0" applyNumberFormat="1" applyFont="1" applyAlignment="1">
      <alignment horizontal="left" indent="1"/>
    </xf>
    <xf numFmtId="43" fontId="3" fillId="0" borderId="0" xfId="1" applyFont="1" applyFill="1" applyAlignment="1"/>
    <xf numFmtId="164" fontId="0" fillId="0" borderId="0" xfId="0" applyNumberFormat="1"/>
    <xf numFmtId="43" fontId="3" fillId="0" borderId="0" xfId="1" applyFont="1" applyFill="1" applyBorder="1" applyAlignment="1"/>
    <xf numFmtId="0" fontId="2" fillId="0" borderId="0" xfId="0" applyFont="1"/>
    <xf numFmtId="165" fontId="4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49" fontId="0" fillId="0" borderId="0" xfId="0" quotePrefix="1" applyNumberFormat="1"/>
    <xf numFmtId="0" fontId="9" fillId="0" borderId="0" xfId="0" applyFont="1" applyAlignment="1">
      <alignment horizontal="center"/>
    </xf>
    <xf numFmtId="165" fontId="0" fillId="0" borderId="0" xfId="1" applyNumberFormat="1" applyFont="1" applyFill="1" applyBorder="1" applyAlignment="1"/>
    <xf numFmtId="0" fontId="8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5" fontId="0" fillId="0" borderId="0" xfId="1" applyNumberFormat="1" applyFont="1" applyAlignment="1">
      <alignment horizontal="right" vertical="center"/>
    </xf>
    <xf numFmtId="0" fontId="4" fillId="0" borderId="0" xfId="0" applyFont="1" applyFill="1" applyAlignment="1">
      <alignment horizontal="center"/>
    </xf>
    <xf numFmtId="165" fontId="0" fillId="0" borderId="0" xfId="0" applyNumberFormat="1" applyFill="1" applyAlignment="1"/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165" fontId="4" fillId="0" borderId="1" xfId="1" applyNumberFormat="1" applyFont="1" applyBorder="1" applyAlignment="1">
      <alignment horizontal="right"/>
    </xf>
    <xf numFmtId="165" fontId="4" fillId="0" borderId="2" xfId="1" applyNumberFormat="1" applyFont="1" applyBorder="1" applyAlignment="1">
      <alignment horizontal="right"/>
    </xf>
    <xf numFmtId="165" fontId="4" fillId="0" borderId="4" xfId="1" applyNumberFormat="1" applyFont="1" applyBorder="1" applyAlignment="1">
      <alignment horizontal="right"/>
    </xf>
    <xf numFmtId="164" fontId="4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65" fontId="4" fillId="0" borderId="4" xfId="0" applyNumberFormat="1" applyFont="1" applyBorder="1" applyAlignment="1">
      <alignment horizontal="right"/>
    </xf>
    <xf numFmtId="165" fontId="0" fillId="0" borderId="0" xfId="1" applyNumberFormat="1" applyFont="1" applyFill="1" applyAlignment="1">
      <alignment horizontal="center" vertical="center"/>
    </xf>
    <xf numFmtId="165" fontId="8" fillId="0" borderId="5" xfId="0" applyNumberFormat="1" applyFont="1" applyBorder="1" applyAlignment="1">
      <alignment horizontal="center"/>
    </xf>
    <xf numFmtId="165" fontId="8" fillId="0" borderId="0" xfId="0" applyNumberFormat="1" applyFont="1" applyAlignment="1">
      <alignment horizontal="center"/>
    </xf>
    <xf numFmtId="165" fontId="4" fillId="0" borderId="0" xfId="0" applyNumberFormat="1" applyFont="1"/>
    <xf numFmtId="165" fontId="3" fillId="0" borderId="1" xfId="0" applyNumberFormat="1" applyFont="1" applyBorder="1" applyAlignment="1">
      <alignment horizontal="right"/>
    </xf>
    <xf numFmtId="165" fontId="3" fillId="0" borderId="0" xfId="13" applyNumberFormat="1" applyAlignment="1">
      <alignment horizontal="right"/>
    </xf>
    <xf numFmtId="165" fontId="0" fillId="0" borderId="0" xfId="13" applyNumberFormat="1" applyFont="1" applyAlignment="1">
      <alignment horizontal="right" vertical="center"/>
    </xf>
    <xf numFmtId="165" fontId="3" fillId="0" borderId="2" xfId="13" applyNumberFormat="1" applyBorder="1" applyAlignment="1">
      <alignment horizontal="right"/>
    </xf>
    <xf numFmtId="165" fontId="0" fillId="0" borderId="2" xfId="0" applyNumberFormat="1" applyBorder="1" applyAlignment="1">
      <alignment horizontal="right" vertical="center"/>
    </xf>
    <xf numFmtId="165" fontId="6" fillId="0" borderId="0" xfId="0" applyNumberFormat="1" applyFont="1" applyFill="1" applyAlignment="1"/>
    <xf numFmtId="165" fontId="2" fillId="0" borderId="0" xfId="0" applyNumberFormat="1" applyFont="1" applyFill="1" applyAlignment="1"/>
    <xf numFmtId="165" fontId="7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165" fontId="7" fillId="0" borderId="0" xfId="0" applyNumberFormat="1" applyFont="1" applyFill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5" fontId="3" fillId="2" borderId="0" xfId="1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164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3" fillId="0" borderId="2" xfId="13" applyNumberFormat="1" applyFill="1" applyBorder="1" applyAlignment="1">
      <alignment horizontal="right"/>
    </xf>
    <xf numFmtId="0" fontId="8" fillId="0" borderId="0" xfId="0" applyFont="1" applyAlignment="1"/>
    <xf numFmtId="0" fontId="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3" xfId="5" xr:uid="{00000000-0005-0000-0000-000004000000}"/>
    <cellStyle name="Comma 5" xfId="6" xr:uid="{00000000-0005-0000-0000-000005000000}"/>
    <cellStyle name="Comma 92" xfId="7" xr:uid="{00000000-0005-0000-0000-000006000000}"/>
    <cellStyle name="Normal" xfId="0" builtinId="0"/>
    <cellStyle name="Normal 11 2 2" xfId="8" xr:uid="{00000000-0005-0000-0000-000008000000}"/>
    <cellStyle name="Normal 2 2 2" xfId="9" xr:uid="{00000000-0005-0000-0000-000009000000}"/>
    <cellStyle name="Normal 3" xfId="10" xr:uid="{00000000-0005-0000-0000-00000A000000}"/>
    <cellStyle name="Normal 38" xfId="11" xr:uid="{00000000-0005-0000-0000-00000B000000}"/>
    <cellStyle name="Normal 4 3" xfId="12" xr:uid="{00000000-0005-0000-0000-00000C000000}"/>
    <cellStyle name="Normal 5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0E657-92B9-4AD5-A0AB-F633AC6166F8}">
  <dimension ref="A1:N97"/>
  <sheetViews>
    <sheetView tabSelected="1" view="pageBreakPreview" zoomScale="70" zoomScaleNormal="90" zoomScaleSheetLayoutView="70" zoomScalePageLayoutView="30" workbookViewId="0">
      <selection activeCell="A70" sqref="A70:XFD1048576"/>
    </sheetView>
  </sheetViews>
  <sheetFormatPr defaultColWidth="9.125" defaultRowHeight="21.6" x14ac:dyDescent="0.55000000000000004"/>
  <cols>
    <col min="1" max="1" width="49.125" style="151" customWidth="1"/>
    <col min="2" max="2" width="9.125" style="149"/>
    <col min="3" max="3" width="16.75" style="97" customWidth="1"/>
    <col min="4" max="4" width="0.75" style="97" customWidth="1"/>
    <col min="5" max="5" width="16.75" style="97" customWidth="1"/>
    <col min="6" max="6" width="0.875" style="97" customWidth="1"/>
    <col min="7" max="7" width="16.75" style="97" customWidth="1"/>
    <col min="8" max="8" width="0.875" style="97" customWidth="1"/>
    <col min="9" max="9" width="16.75" style="97" customWidth="1"/>
    <col min="10" max="11" width="12.75" style="97" bestFit="1" customWidth="1"/>
    <col min="12" max="12" width="14.625" style="97" bestFit="1" customWidth="1"/>
    <col min="13" max="13" width="10.875" style="97" bestFit="1" customWidth="1"/>
    <col min="14" max="16384" width="9.125" style="97"/>
  </cols>
  <sheetData>
    <row r="1" spans="1:12" ht="23.25" customHeight="1" x14ac:dyDescent="0.6">
      <c r="A1" s="148" t="s">
        <v>57</v>
      </c>
      <c r="D1" s="150"/>
      <c r="E1" s="150"/>
      <c r="F1" s="150"/>
      <c r="G1" s="150"/>
      <c r="H1" s="150"/>
      <c r="I1" s="150"/>
    </row>
    <row r="2" spans="1:12" ht="23.25" customHeight="1" x14ac:dyDescent="0.6">
      <c r="A2" s="148" t="s">
        <v>168</v>
      </c>
      <c r="D2" s="150"/>
      <c r="E2" s="150"/>
      <c r="F2" s="150"/>
      <c r="G2" s="150"/>
      <c r="H2" s="150"/>
      <c r="I2" s="150"/>
    </row>
    <row r="3" spans="1:12" ht="23.25" customHeight="1" x14ac:dyDescent="0.6">
      <c r="A3" s="148"/>
      <c r="D3" s="150"/>
      <c r="E3" s="150"/>
      <c r="F3" s="150"/>
      <c r="G3" s="150"/>
      <c r="H3" s="150"/>
      <c r="I3" s="150"/>
    </row>
    <row r="4" spans="1:12" ht="21.75" customHeight="1" x14ac:dyDescent="0.6">
      <c r="A4" s="148"/>
      <c r="C4" s="225" t="s">
        <v>79</v>
      </c>
      <c r="D4" s="225"/>
      <c r="E4" s="225"/>
    </row>
    <row r="5" spans="1:12" ht="21.75" customHeight="1" x14ac:dyDescent="0.6">
      <c r="C5" s="225" t="s">
        <v>78</v>
      </c>
      <c r="D5" s="225"/>
      <c r="E5" s="225"/>
      <c r="F5" s="153"/>
      <c r="G5" s="225" t="s">
        <v>28</v>
      </c>
      <c r="H5" s="225"/>
      <c r="I5" s="225"/>
    </row>
    <row r="6" spans="1:12" ht="21.75" customHeight="1" x14ac:dyDescent="0.6">
      <c r="A6" s="148"/>
      <c r="C6" s="156" t="s">
        <v>141</v>
      </c>
      <c r="D6" s="152"/>
      <c r="E6" s="156" t="s">
        <v>31</v>
      </c>
      <c r="F6" s="152"/>
      <c r="G6" s="156" t="s">
        <v>141</v>
      </c>
      <c r="H6" s="152"/>
      <c r="I6" s="152" t="s">
        <v>31</v>
      </c>
    </row>
    <row r="7" spans="1:12" ht="21.75" customHeight="1" x14ac:dyDescent="0.6">
      <c r="A7" s="148" t="s">
        <v>21</v>
      </c>
      <c r="B7" s="149" t="s">
        <v>0</v>
      </c>
      <c r="C7" s="152">
        <v>2567</v>
      </c>
      <c r="D7" s="152"/>
      <c r="E7" s="152">
        <v>2567</v>
      </c>
      <c r="F7" s="152"/>
      <c r="G7" s="152">
        <v>2567</v>
      </c>
      <c r="H7" s="152"/>
      <c r="I7" s="152">
        <v>2567</v>
      </c>
    </row>
    <row r="8" spans="1:12" ht="21.75" customHeight="1" x14ac:dyDescent="0.6">
      <c r="A8" s="148"/>
      <c r="B8" s="218"/>
      <c r="C8" s="223" t="s">
        <v>169</v>
      </c>
      <c r="D8" s="222"/>
      <c r="E8" s="222"/>
      <c r="F8" s="152"/>
      <c r="G8" s="223" t="s">
        <v>169</v>
      </c>
      <c r="H8" s="152"/>
      <c r="I8" s="152"/>
    </row>
    <row r="9" spans="1:12" ht="21.75" customHeight="1" x14ac:dyDescent="0.55000000000000004">
      <c r="C9" s="226" t="s">
        <v>50</v>
      </c>
      <c r="D9" s="226"/>
      <c r="E9" s="226"/>
      <c r="F9" s="226"/>
      <c r="G9" s="226"/>
      <c r="H9" s="226"/>
      <c r="I9" s="226"/>
    </row>
    <row r="10" spans="1:12" ht="21.75" customHeight="1" x14ac:dyDescent="0.6">
      <c r="A10" s="154" t="s">
        <v>1</v>
      </c>
      <c r="C10" s="144"/>
      <c r="D10" s="144"/>
      <c r="E10" s="144"/>
      <c r="F10" s="144"/>
      <c r="G10" s="155"/>
      <c r="H10" s="155"/>
      <c r="I10" s="155"/>
      <c r="J10" s="156"/>
      <c r="K10" s="156"/>
    </row>
    <row r="11" spans="1:12" ht="21.75" customHeight="1" x14ac:dyDescent="0.6">
      <c r="A11" s="151" t="s">
        <v>2</v>
      </c>
      <c r="C11" s="94">
        <f>G11</f>
        <v>6753</v>
      </c>
      <c r="D11" s="144"/>
      <c r="E11" s="52">
        <v>10765</v>
      </c>
      <c r="F11" s="144"/>
      <c r="G11" s="52">
        <v>6753</v>
      </c>
      <c r="H11" s="155"/>
      <c r="I11" s="52">
        <v>10765</v>
      </c>
      <c r="J11" s="157"/>
      <c r="K11" s="157"/>
    </row>
    <row r="12" spans="1:12" ht="21.75" customHeight="1" x14ac:dyDescent="0.6">
      <c r="A12" s="158" t="s">
        <v>88</v>
      </c>
      <c r="C12" s="94">
        <f t="shared" ref="C12:C15" si="0">G12</f>
        <v>72160</v>
      </c>
      <c r="D12" s="144"/>
      <c r="E12" s="52">
        <v>72465</v>
      </c>
      <c r="F12" s="144"/>
      <c r="G12" s="52">
        <v>72160</v>
      </c>
      <c r="H12" s="155"/>
      <c r="I12" s="52">
        <v>72465</v>
      </c>
      <c r="J12" s="157"/>
      <c r="K12" s="157"/>
    </row>
    <row r="13" spans="1:12" ht="21.75" customHeight="1" x14ac:dyDescent="0.6">
      <c r="A13" s="158" t="s">
        <v>51</v>
      </c>
      <c r="B13" s="149">
        <v>2</v>
      </c>
      <c r="C13" s="94">
        <f t="shared" si="0"/>
        <v>1724871</v>
      </c>
      <c r="D13" s="144"/>
      <c r="E13" s="52">
        <v>1684582</v>
      </c>
      <c r="F13" s="144"/>
      <c r="G13" s="52">
        <v>1724871</v>
      </c>
      <c r="H13" s="155"/>
      <c r="I13" s="92">
        <v>1684582</v>
      </c>
      <c r="J13" s="157"/>
      <c r="K13" s="157"/>
      <c r="L13" s="159"/>
    </row>
    <row r="14" spans="1:12" ht="21.75" customHeight="1" x14ac:dyDescent="0.55000000000000004">
      <c r="A14" s="158" t="s">
        <v>48</v>
      </c>
      <c r="B14" s="160"/>
      <c r="C14" s="94">
        <f t="shared" si="0"/>
        <v>2618960</v>
      </c>
      <c r="D14" s="142"/>
      <c r="E14" s="73">
        <v>2130229</v>
      </c>
      <c r="F14" s="142"/>
      <c r="G14" s="52">
        <v>2618960</v>
      </c>
      <c r="H14" s="142"/>
      <c r="I14" s="51">
        <v>2130229</v>
      </c>
      <c r="J14" s="157"/>
      <c r="K14" s="62"/>
    </row>
    <row r="15" spans="1:12" ht="21.75" customHeight="1" x14ac:dyDescent="0.55000000000000004">
      <c r="A15" s="151" t="s">
        <v>3</v>
      </c>
      <c r="B15" s="160"/>
      <c r="C15" s="94">
        <f t="shared" si="0"/>
        <v>266068</v>
      </c>
      <c r="D15" s="142"/>
      <c r="E15" s="62">
        <v>201276</v>
      </c>
      <c r="F15" s="142"/>
      <c r="G15" s="52">
        <v>266068</v>
      </c>
      <c r="H15" s="142"/>
      <c r="I15" s="142">
        <v>201276</v>
      </c>
      <c r="J15" s="157"/>
      <c r="K15" s="157"/>
    </row>
    <row r="16" spans="1:12" ht="21.75" customHeight="1" x14ac:dyDescent="0.6">
      <c r="A16" s="111" t="s">
        <v>4</v>
      </c>
      <c r="B16" s="75"/>
      <c r="C16" s="186">
        <f>SUM(C11:C15)</f>
        <v>4688812</v>
      </c>
      <c r="D16" s="161"/>
      <c r="E16" s="186">
        <f>SUM(E11:E15)</f>
        <v>4099317</v>
      </c>
      <c r="F16" s="161"/>
      <c r="G16" s="186">
        <f>SUM(G11:G15)</f>
        <v>4688812</v>
      </c>
      <c r="H16" s="161"/>
      <c r="I16" s="186">
        <f>SUM(I11:I15)</f>
        <v>4099317</v>
      </c>
      <c r="J16"/>
    </row>
    <row r="17" spans="1:12" ht="12" customHeight="1" x14ac:dyDescent="0.6">
      <c r="A17" s="111"/>
      <c r="B17" s="75"/>
      <c r="C17" s="51"/>
      <c r="D17" s="161"/>
      <c r="E17" s="161"/>
      <c r="F17" s="161"/>
      <c r="G17" s="161"/>
      <c r="H17" s="161"/>
      <c r="I17" s="161"/>
    </row>
    <row r="18" spans="1:12" ht="21.75" customHeight="1" x14ac:dyDescent="0.6">
      <c r="A18" s="154" t="s">
        <v>5</v>
      </c>
      <c r="B18" s="162"/>
      <c r="C18" s="51"/>
      <c r="D18" s="142"/>
      <c r="E18" s="142"/>
      <c r="F18" s="142"/>
      <c r="G18" s="51"/>
      <c r="H18" s="142"/>
      <c r="I18" s="142"/>
      <c r="J18"/>
    </row>
    <row r="19" spans="1:12" ht="21.75" customHeight="1" x14ac:dyDescent="0.55000000000000004">
      <c r="A19" s="108" t="s">
        <v>89</v>
      </c>
      <c r="B19" s="149">
        <v>3</v>
      </c>
      <c r="C19" s="51">
        <f>G19</f>
        <v>7389364</v>
      </c>
      <c r="D19" s="142"/>
      <c r="E19" s="51">
        <v>6261603</v>
      </c>
      <c r="F19" s="142"/>
      <c r="G19" s="52">
        <v>7389364</v>
      </c>
      <c r="H19" s="142"/>
      <c r="I19" s="135">
        <v>6261603</v>
      </c>
      <c r="J19"/>
    </row>
    <row r="20" spans="1:12" ht="21.75" customHeight="1" x14ac:dyDescent="0.55000000000000004">
      <c r="A20" s="108" t="s">
        <v>47</v>
      </c>
      <c r="B20" s="149">
        <v>4</v>
      </c>
      <c r="C20" s="219">
        <v>25805711</v>
      </c>
      <c r="D20" s="142"/>
      <c r="E20" s="143">
        <v>24275912</v>
      </c>
      <c r="F20" s="142"/>
      <c r="G20" s="52">
        <v>7785440</v>
      </c>
      <c r="H20" s="142"/>
      <c r="I20" s="135">
        <v>7785440</v>
      </c>
      <c r="J20" s="157"/>
    </row>
    <row r="21" spans="1:12" ht="21.75" customHeight="1" x14ac:dyDescent="0.55000000000000004">
      <c r="A21" s="108" t="s">
        <v>58</v>
      </c>
      <c r="B21" s="149">
        <v>4</v>
      </c>
      <c r="C21" s="55">
        <v>0</v>
      </c>
      <c r="D21" s="142"/>
      <c r="E21" s="55">
        <v>0</v>
      </c>
      <c r="F21" s="142"/>
      <c r="G21" s="52">
        <v>0</v>
      </c>
      <c r="H21" s="142"/>
      <c r="I21" s="55">
        <v>0</v>
      </c>
      <c r="J21" s="157"/>
    </row>
    <row r="22" spans="1:12" ht="21.75" customHeight="1" x14ac:dyDescent="0.55000000000000004">
      <c r="A22" s="151" t="s">
        <v>59</v>
      </c>
      <c r="B22" s="160">
        <v>5</v>
      </c>
      <c r="C22" s="51">
        <f>G22</f>
        <v>2097292</v>
      </c>
      <c r="D22" s="142"/>
      <c r="E22" s="51">
        <v>2168718</v>
      </c>
      <c r="F22" s="142"/>
      <c r="G22" s="52">
        <v>2097292</v>
      </c>
      <c r="H22" s="142"/>
      <c r="I22" s="135">
        <v>2168718</v>
      </c>
      <c r="J22" s="157"/>
      <c r="K22" s="157"/>
      <c r="L22" s="157"/>
    </row>
    <row r="23" spans="1:12" ht="21.75" customHeight="1" x14ac:dyDescent="0.55000000000000004">
      <c r="A23" s="108" t="s">
        <v>127</v>
      </c>
      <c r="B23" s="160"/>
      <c r="C23" s="51">
        <f t="shared" ref="C23:C24" si="1">G23</f>
        <v>1991</v>
      </c>
      <c r="D23" s="142"/>
      <c r="E23" s="55">
        <v>2304</v>
      </c>
      <c r="F23" s="142"/>
      <c r="G23" s="52">
        <v>1991</v>
      </c>
      <c r="H23" s="142"/>
      <c r="I23" s="55">
        <v>2304</v>
      </c>
      <c r="J23" s="157"/>
      <c r="K23" s="157"/>
      <c r="L23" s="157"/>
    </row>
    <row r="24" spans="1:12" ht="21.75" customHeight="1" x14ac:dyDescent="0.55000000000000004">
      <c r="A24" s="108" t="s">
        <v>46</v>
      </c>
      <c r="B24" s="160"/>
      <c r="C24" s="51">
        <f t="shared" si="1"/>
        <v>2407</v>
      </c>
      <c r="D24" s="142"/>
      <c r="E24" s="143">
        <v>2420</v>
      </c>
      <c r="F24" s="142"/>
      <c r="G24" s="52">
        <v>2407</v>
      </c>
      <c r="H24" s="142"/>
      <c r="I24" s="135">
        <v>2420</v>
      </c>
      <c r="J24" s="157"/>
      <c r="K24" s="157"/>
    </row>
    <row r="25" spans="1:12" ht="21.75" customHeight="1" x14ac:dyDescent="0.6">
      <c r="A25" s="111" t="s">
        <v>6</v>
      </c>
      <c r="C25" s="186">
        <f>SUM(C19:C24)</f>
        <v>35296765</v>
      </c>
      <c r="D25" s="161"/>
      <c r="E25" s="186">
        <f>SUM(E19:E24)</f>
        <v>32710957</v>
      </c>
      <c r="F25" s="161"/>
      <c r="G25" s="186">
        <f>SUM(G19:G24)</f>
        <v>17276494</v>
      </c>
      <c r="H25" s="161"/>
      <c r="I25" s="186">
        <f>SUM(I19:I24)</f>
        <v>16220485</v>
      </c>
    </row>
    <row r="26" spans="1:12" ht="12" customHeight="1" x14ac:dyDescent="0.6">
      <c r="A26" s="111"/>
      <c r="C26" s="143"/>
      <c r="D26" s="161"/>
      <c r="E26" s="161"/>
      <c r="F26" s="161"/>
      <c r="G26" s="161"/>
      <c r="H26" s="161"/>
      <c r="I26" s="161"/>
    </row>
    <row r="27" spans="1:12" ht="21.75" customHeight="1" thickBot="1" x14ac:dyDescent="0.65">
      <c r="A27" s="111" t="s">
        <v>7</v>
      </c>
      <c r="C27" s="184">
        <f>SUM(C16+C25)</f>
        <v>39985577</v>
      </c>
      <c r="D27" s="161"/>
      <c r="E27" s="184">
        <f>SUM(E16+E25)</f>
        <v>36810274</v>
      </c>
      <c r="F27" s="161"/>
      <c r="G27" s="184">
        <f>SUM(G16+G25)</f>
        <v>21965306</v>
      </c>
      <c r="H27" s="161"/>
      <c r="I27" s="184">
        <f>SUM(I16+I25)</f>
        <v>20319802</v>
      </c>
    </row>
    <row r="28" spans="1:12" ht="21.75" customHeight="1" thickTop="1" x14ac:dyDescent="0.55000000000000004">
      <c r="A28" s="108"/>
      <c r="C28" s="143"/>
      <c r="D28" s="142"/>
      <c r="E28" s="143"/>
      <c r="F28" s="142"/>
      <c r="G28" s="142"/>
      <c r="H28" s="142"/>
      <c r="I28" s="143"/>
      <c r="J28"/>
    </row>
    <row r="29" spans="1:12" ht="24" customHeight="1" x14ac:dyDescent="0.6">
      <c r="A29" s="148" t="s">
        <v>57</v>
      </c>
      <c r="C29" s="163"/>
      <c r="D29" s="163"/>
      <c r="E29" s="163"/>
      <c r="F29" s="163"/>
      <c r="G29" s="163"/>
      <c r="H29" s="163"/>
      <c r="I29" s="163"/>
    </row>
    <row r="30" spans="1:12" ht="24" customHeight="1" x14ac:dyDescent="0.6">
      <c r="A30" s="148" t="s">
        <v>171</v>
      </c>
    </row>
    <row r="31" spans="1:12" ht="24" customHeight="1" x14ac:dyDescent="0.6">
      <c r="A31" s="148"/>
    </row>
    <row r="32" spans="1:12" ht="21.75" customHeight="1" x14ac:dyDescent="0.6">
      <c r="A32" s="148"/>
      <c r="C32" s="225" t="s">
        <v>79</v>
      </c>
      <c r="D32" s="225"/>
      <c r="E32" s="225"/>
    </row>
    <row r="33" spans="1:12" ht="22.5" customHeight="1" x14ac:dyDescent="0.6">
      <c r="C33" s="225" t="s">
        <v>78</v>
      </c>
      <c r="D33" s="225"/>
      <c r="E33" s="225"/>
      <c r="F33" s="153"/>
      <c r="G33" s="225" t="s">
        <v>28</v>
      </c>
      <c r="H33" s="225"/>
      <c r="I33" s="225"/>
    </row>
    <row r="34" spans="1:12" ht="22.5" customHeight="1" x14ac:dyDescent="0.55000000000000004">
      <c r="C34" s="156" t="s">
        <v>141</v>
      </c>
      <c r="D34" s="152"/>
      <c r="E34" s="152" t="s">
        <v>31</v>
      </c>
      <c r="F34" s="152"/>
      <c r="G34" s="156" t="s">
        <v>141</v>
      </c>
      <c r="H34" s="152"/>
      <c r="I34" s="152" t="s">
        <v>31</v>
      </c>
    </row>
    <row r="35" spans="1:12" ht="22.5" customHeight="1" x14ac:dyDescent="0.6">
      <c r="A35" s="148" t="s">
        <v>37</v>
      </c>
      <c r="B35" s="149" t="s">
        <v>0</v>
      </c>
      <c r="C35" s="152">
        <v>2567</v>
      </c>
      <c r="D35" s="152"/>
      <c r="E35" s="152">
        <v>2567</v>
      </c>
      <c r="F35" s="152"/>
      <c r="G35" s="152">
        <v>2567</v>
      </c>
      <c r="H35" s="152"/>
      <c r="I35" s="152">
        <v>2567</v>
      </c>
    </row>
    <row r="36" spans="1:12" ht="22.5" customHeight="1" x14ac:dyDescent="0.6">
      <c r="A36" s="148"/>
      <c r="B36" s="218"/>
      <c r="C36" s="223" t="s">
        <v>169</v>
      </c>
      <c r="D36" s="152"/>
      <c r="E36" s="152"/>
      <c r="F36" s="152"/>
      <c r="G36" s="223" t="s">
        <v>169</v>
      </c>
      <c r="H36" s="152"/>
      <c r="I36" s="152"/>
    </row>
    <row r="37" spans="1:12" ht="21.75" customHeight="1" x14ac:dyDescent="0.6">
      <c r="A37" s="148"/>
      <c r="C37" s="226" t="s">
        <v>50</v>
      </c>
      <c r="D37" s="226"/>
      <c r="E37" s="226"/>
      <c r="F37" s="226"/>
      <c r="G37" s="226"/>
      <c r="H37" s="226"/>
      <c r="I37" s="226"/>
    </row>
    <row r="38" spans="1:12" ht="22.2" x14ac:dyDescent="0.6">
      <c r="A38" s="154" t="s">
        <v>8</v>
      </c>
      <c r="C38" s="152"/>
      <c r="D38" s="152"/>
      <c r="E38" s="152"/>
      <c r="F38" s="152"/>
      <c r="G38" s="152"/>
      <c r="H38" s="152"/>
      <c r="I38" s="152"/>
    </row>
    <row r="39" spans="1:12" x14ac:dyDescent="0.55000000000000004">
      <c r="A39" s="108" t="s">
        <v>52</v>
      </c>
      <c r="B39" s="149">
        <v>2</v>
      </c>
      <c r="C39" s="55">
        <f>G39</f>
        <v>2988747</v>
      </c>
      <c r="D39" s="188"/>
      <c r="E39" s="55">
        <v>2216507</v>
      </c>
      <c r="F39" s="188"/>
      <c r="G39" s="52">
        <v>2988747</v>
      </c>
      <c r="H39" s="188"/>
      <c r="I39" s="136">
        <v>2216507</v>
      </c>
      <c r="J39" s="157"/>
      <c r="K39" s="164"/>
    </row>
    <row r="40" spans="1:12" x14ac:dyDescent="0.55000000000000004">
      <c r="A40" s="108" t="s">
        <v>128</v>
      </c>
      <c r="B40" s="149">
        <v>6</v>
      </c>
      <c r="C40" s="55">
        <f t="shared" ref="C40:C43" si="2">G40</f>
        <v>649000</v>
      </c>
      <c r="D40" s="189"/>
      <c r="E40" s="55">
        <v>30000</v>
      </c>
      <c r="F40" s="189"/>
      <c r="G40" s="52">
        <v>649000</v>
      </c>
      <c r="H40" s="189"/>
      <c r="I40" s="136">
        <v>30000</v>
      </c>
      <c r="J40" s="157"/>
      <c r="K40" s="157"/>
    </row>
    <row r="41" spans="1:12" x14ac:dyDescent="0.55000000000000004">
      <c r="A41" s="108" t="s">
        <v>129</v>
      </c>
      <c r="C41" s="55">
        <f t="shared" si="2"/>
        <v>1306</v>
      </c>
      <c r="D41" s="189"/>
      <c r="E41" s="136">
        <v>1285</v>
      </c>
      <c r="F41" s="189"/>
      <c r="G41" s="52">
        <v>1306</v>
      </c>
      <c r="H41" s="189"/>
      <c r="I41" s="55">
        <v>1285</v>
      </c>
      <c r="J41" s="157"/>
      <c r="K41" s="157"/>
    </row>
    <row r="42" spans="1:12" x14ac:dyDescent="0.55000000000000004">
      <c r="A42" s="108" t="s">
        <v>142</v>
      </c>
      <c r="B42" s="181">
        <v>4</v>
      </c>
      <c r="C42" s="55">
        <f t="shared" si="2"/>
        <v>2403502</v>
      </c>
      <c r="D42" s="189"/>
      <c r="E42" s="136">
        <v>3303018</v>
      </c>
      <c r="F42" s="189"/>
      <c r="G42" s="52">
        <v>2403502</v>
      </c>
      <c r="H42" s="189"/>
      <c r="I42" s="55">
        <v>3303018</v>
      </c>
      <c r="J42" s="157"/>
      <c r="K42" s="157"/>
    </row>
    <row r="43" spans="1:12" x14ac:dyDescent="0.55000000000000004">
      <c r="A43" s="108" t="s">
        <v>45</v>
      </c>
      <c r="C43" s="55">
        <f t="shared" si="2"/>
        <v>46018</v>
      </c>
      <c r="D43" s="157"/>
      <c r="E43" s="190">
        <v>54669</v>
      </c>
      <c r="F43" s="189"/>
      <c r="G43" s="52">
        <v>46018</v>
      </c>
      <c r="H43" s="189"/>
      <c r="I43" s="136">
        <v>54669</v>
      </c>
      <c r="J43" s="157"/>
      <c r="K43" s="157"/>
      <c r="L43" s="157"/>
    </row>
    <row r="44" spans="1:12" ht="21.75" customHeight="1" x14ac:dyDescent="0.6">
      <c r="A44" s="111" t="s">
        <v>9</v>
      </c>
      <c r="C44" s="191">
        <f>SUM(C39:C43)</f>
        <v>6088573</v>
      </c>
      <c r="D44" s="170"/>
      <c r="E44" s="191">
        <f>SUM(E39:E43)</f>
        <v>5605479</v>
      </c>
      <c r="F44" s="170"/>
      <c r="G44" s="191">
        <f>SUM(G39:G43)</f>
        <v>6088573</v>
      </c>
      <c r="H44" s="170"/>
      <c r="I44" s="191">
        <f>SUM(I39:I43)</f>
        <v>5605479</v>
      </c>
    </row>
    <row r="45" spans="1:12" ht="9" customHeight="1" x14ac:dyDescent="0.55000000000000004">
      <c r="C45" s="189"/>
      <c r="D45" s="189"/>
      <c r="E45" s="189"/>
      <c r="F45" s="189"/>
      <c r="G45" s="189"/>
      <c r="H45" s="189"/>
      <c r="I45" s="189"/>
    </row>
    <row r="46" spans="1:12" ht="21.75" customHeight="1" x14ac:dyDescent="0.6">
      <c r="A46" s="154" t="s">
        <v>10</v>
      </c>
      <c r="C46" s="189"/>
      <c r="D46" s="189"/>
      <c r="E46" s="189"/>
      <c r="F46" s="189"/>
      <c r="G46" s="189"/>
      <c r="H46" s="189"/>
      <c r="I46" s="189"/>
    </row>
    <row r="47" spans="1:12" ht="21.75" customHeight="1" x14ac:dyDescent="0.55000000000000004">
      <c r="A47" s="108" t="s">
        <v>130</v>
      </c>
      <c r="C47" s="190">
        <f>G47</f>
        <v>168881</v>
      </c>
      <c r="D47" s="189"/>
      <c r="E47" s="190">
        <v>165558</v>
      </c>
      <c r="F47" s="189"/>
      <c r="G47" s="192">
        <v>168881</v>
      </c>
      <c r="H47" s="189"/>
      <c r="I47" s="189">
        <v>165558</v>
      </c>
      <c r="J47" s="157"/>
      <c r="K47" s="157"/>
    </row>
    <row r="48" spans="1:12" ht="21.75" customHeight="1" x14ac:dyDescent="0.55000000000000004">
      <c r="A48" s="108" t="s">
        <v>54</v>
      </c>
      <c r="C48" s="190">
        <f t="shared" ref="C48:C49" si="3">G48</f>
        <v>1032683</v>
      </c>
      <c r="D48" s="189"/>
      <c r="E48" s="189">
        <v>801355</v>
      </c>
      <c r="F48" s="189"/>
      <c r="G48" s="192">
        <v>1032683</v>
      </c>
      <c r="H48" s="189"/>
      <c r="I48" s="189">
        <v>801355</v>
      </c>
      <c r="J48" s="157"/>
    </row>
    <row r="49" spans="1:12" ht="21.75" customHeight="1" x14ac:dyDescent="0.55000000000000004">
      <c r="A49" s="108" t="s">
        <v>131</v>
      </c>
      <c r="C49" s="190">
        <f t="shared" si="3"/>
        <v>684</v>
      </c>
      <c r="D49" s="189"/>
      <c r="E49" s="136">
        <v>1019</v>
      </c>
      <c r="F49" s="189"/>
      <c r="G49" s="192">
        <v>684</v>
      </c>
      <c r="H49" s="189"/>
      <c r="I49" s="136">
        <v>1019</v>
      </c>
      <c r="J49" s="157"/>
    </row>
    <row r="50" spans="1:12" ht="21.75" customHeight="1" x14ac:dyDescent="0.6">
      <c r="A50" s="111" t="s">
        <v>11</v>
      </c>
      <c r="C50" s="186">
        <f>SUM(C47:C49)</f>
        <v>1202248</v>
      </c>
      <c r="D50" s="170"/>
      <c r="E50" s="186">
        <f>SUM(E47:E49)</f>
        <v>967932</v>
      </c>
      <c r="F50" s="170"/>
      <c r="G50" s="186">
        <f>SUM(G47:G49)</f>
        <v>1202248</v>
      </c>
      <c r="H50" s="170"/>
      <c r="I50" s="186">
        <f>SUM(I47:I49)</f>
        <v>967932</v>
      </c>
    </row>
    <row r="51" spans="1:12" ht="9" customHeight="1" x14ac:dyDescent="0.6">
      <c r="A51" s="96"/>
      <c r="B51" s="97"/>
      <c r="C51" s="193"/>
      <c r="D51" s="194"/>
      <c r="E51" s="195"/>
      <c r="F51" s="195"/>
      <c r="G51" s="195"/>
      <c r="H51" s="195"/>
      <c r="I51" s="195"/>
      <c r="J51" s="99"/>
      <c r="K51" s="99"/>
    </row>
    <row r="52" spans="1:12" ht="22.2" x14ac:dyDescent="0.6">
      <c r="A52" s="111" t="s">
        <v>12</v>
      </c>
      <c r="C52" s="185">
        <f>SUM(C44+C50)</f>
        <v>7290821</v>
      </c>
      <c r="D52" s="170"/>
      <c r="E52" s="185">
        <f>SUM(E44+E50)</f>
        <v>6573411</v>
      </c>
      <c r="F52" s="170"/>
      <c r="G52" s="185">
        <f>SUM(G44+G50)</f>
        <v>7290821</v>
      </c>
      <c r="H52" s="170"/>
      <c r="I52" s="185">
        <f>SUM(I44+I50)</f>
        <v>6573411</v>
      </c>
    </row>
    <row r="53" spans="1:12" ht="21.75" customHeight="1" x14ac:dyDescent="0.55000000000000004">
      <c r="C53" s="189"/>
      <c r="D53" s="189"/>
      <c r="E53" s="189"/>
      <c r="F53" s="189"/>
      <c r="G53" s="63"/>
      <c r="H53" s="61"/>
      <c r="I53" s="63"/>
      <c r="J53"/>
    </row>
    <row r="54" spans="1:12" ht="21.75" customHeight="1" x14ac:dyDescent="0.6">
      <c r="A54" s="154" t="s">
        <v>38</v>
      </c>
      <c r="C54" s="189"/>
      <c r="D54" s="189"/>
      <c r="E54" s="189"/>
      <c r="F54" s="189"/>
      <c r="G54" s="189"/>
      <c r="H54" s="189"/>
      <c r="I54" s="189"/>
    </row>
    <row r="55" spans="1:12" ht="21.75" customHeight="1" x14ac:dyDescent="0.55000000000000004">
      <c r="A55" s="151" t="s">
        <v>22</v>
      </c>
      <c r="C55" s="189"/>
      <c r="D55" s="189"/>
      <c r="E55" s="189"/>
      <c r="F55" s="189"/>
      <c r="G55" s="189"/>
      <c r="H55" s="189"/>
      <c r="I55" s="189"/>
    </row>
    <row r="56" spans="1:12" ht="21.75" customHeight="1" x14ac:dyDescent="0.55000000000000004">
      <c r="A56" s="151" t="s">
        <v>24</v>
      </c>
      <c r="C56" s="157"/>
      <c r="D56" s="157"/>
      <c r="E56" s="157"/>
      <c r="F56" s="157"/>
      <c r="G56" s="157"/>
      <c r="H56" s="157"/>
      <c r="I56" s="157"/>
      <c r="J56"/>
    </row>
    <row r="57" spans="1:12" ht="21.75" customHeight="1" thickBot="1" x14ac:dyDescent="0.6">
      <c r="A57" s="165" t="s">
        <v>132</v>
      </c>
      <c r="C57" s="196">
        <v>201600</v>
      </c>
      <c r="D57" s="189"/>
      <c r="E57" s="196">
        <v>201600</v>
      </c>
      <c r="F57" s="189"/>
      <c r="G57" s="196">
        <v>201600</v>
      </c>
      <c r="H57" s="189"/>
      <c r="I57" s="196">
        <v>201600</v>
      </c>
      <c r="J57"/>
    </row>
    <row r="58" spans="1:12" ht="21.75" customHeight="1" thickTop="1" x14ac:dyDescent="0.55000000000000004">
      <c r="A58" s="108" t="s">
        <v>29</v>
      </c>
      <c r="C58" s="189"/>
      <c r="D58" s="189"/>
      <c r="E58" s="157"/>
      <c r="F58" s="157"/>
      <c r="G58" s="157"/>
      <c r="H58" s="157"/>
      <c r="I58" s="157"/>
      <c r="J58"/>
    </row>
    <row r="59" spans="1:12" ht="21.75" customHeight="1" x14ac:dyDescent="0.55000000000000004">
      <c r="A59" s="165" t="s">
        <v>132</v>
      </c>
      <c r="C59" s="189">
        <v>201600</v>
      </c>
      <c r="D59" s="189"/>
      <c r="E59" s="189">
        <v>201600</v>
      </c>
      <c r="F59" s="189"/>
      <c r="G59" s="189">
        <v>201600</v>
      </c>
      <c r="H59" s="189"/>
      <c r="I59" s="189">
        <v>201600</v>
      </c>
      <c r="J59"/>
    </row>
    <row r="60" spans="1:12" ht="21.75" customHeight="1" x14ac:dyDescent="0.55000000000000004">
      <c r="A60" s="108" t="s">
        <v>56</v>
      </c>
      <c r="C60" s="189"/>
      <c r="D60" s="189"/>
      <c r="E60" s="189"/>
      <c r="F60" s="189"/>
      <c r="G60" s="189"/>
      <c r="H60" s="189"/>
      <c r="I60" s="197"/>
      <c r="J60"/>
      <c r="K60"/>
    </row>
    <row r="61" spans="1:12" ht="21.75" customHeight="1" x14ac:dyDescent="0.55000000000000004">
      <c r="A61" s="151" t="s">
        <v>25</v>
      </c>
      <c r="C61" s="189"/>
      <c r="D61" s="189"/>
      <c r="E61" s="189"/>
      <c r="F61" s="189"/>
      <c r="G61" s="197"/>
      <c r="H61" s="189"/>
      <c r="I61" s="197"/>
      <c r="J61"/>
      <c r="K61"/>
      <c r="L61" s="166"/>
    </row>
    <row r="62" spans="1:12" ht="21.75" customHeight="1" x14ac:dyDescent="0.55000000000000004">
      <c r="A62" s="108" t="s">
        <v>36</v>
      </c>
      <c r="C62" s="189">
        <v>20160</v>
      </c>
      <c r="D62" s="189"/>
      <c r="E62" s="189">
        <v>20160</v>
      </c>
      <c r="F62" s="189"/>
      <c r="G62" s="198">
        <v>20160</v>
      </c>
      <c r="H62" s="189"/>
      <c r="I62" s="198">
        <v>20160</v>
      </c>
      <c r="J62" s="157"/>
      <c r="K62"/>
      <c r="L62" s="166"/>
    </row>
    <row r="63" spans="1:12" ht="21.75" customHeight="1" x14ac:dyDescent="0.55000000000000004">
      <c r="A63" s="108" t="s">
        <v>75</v>
      </c>
      <c r="C63" s="189">
        <v>2500000</v>
      </c>
      <c r="D63" s="189"/>
      <c r="E63" s="189">
        <v>2500000</v>
      </c>
      <c r="F63" s="189"/>
      <c r="G63" s="198">
        <v>2500000</v>
      </c>
      <c r="H63" s="189"/>
      <c r="I63" s="198">
        <v>2500000</v>
      </c>
      <c r="J63" s="157"/>
      <c r="K63"/>
      <c r="L63" s="166"/>
    </row>
    <row r="64" spans="1:12" ht="21.75" customHeight="1" x14ac:dyDescent="0.55000000000000004">
      <c r="A64" s="108" t="s">
        <v>55</v>
      </c>
      <c r="C64" s="220">
        <v>25498959</v>
      </c>
      <c r="D64" s="189"/>
      <c r="E64" s="190">
        <v>24725554</v>
      </c>
      <c r="F64" s="189"/>
      <c r="G64" s="197">
        <v>7321978</v>
      </c>
      <c r="H64" s="189"/>
      <c r="I64" s="197">
        <v>7293621</v>
      </c>
      <c r="J64" s="157"/>
      <c r="K64" s="167"/>
      <c r="L64" s="167"/>
    </row>
    <row r="65" spans="1:14" ht="21.75" customHeight="1" x14ac:dyDescent="0.55000000000000004">
      <c r="A65" s="108" t="s">
        <v>53</v>
      </c>
      <c r="C65" s="221">
        <v>4474037</v>
      </c>
      <c r="D65" s="189"/>
      <c r="E65" s="199">
        <v>2789549</v>
      </c>
      <c r="F65" s="189"/>
      <c r="G65" s="200">
        <v>4630747</v>
      </c>
      <c r="H65" s="189"/>
      <c r="I65" s="200">
        <v>3731010</v>
      </c>
      <c r="J65" s="157"/>
      <c r="K65" s="167"/>
      <c r="L65" s="167"/>
    </row>
    <row r="66" spans="1:14" ht="21.75" customHeight="1" x14ac:dyDescent="0.6">
      <c r="A66" s="111" t="s">
        <v>43</v>
      </c>
      <c r="C66" s="185">
        <f>SUM(C59:C65)</f>
        <v>32694756</v>
      </c>
      <c r="D66" s="170"/>
      <c r="E66" s="185">
        <f>SUM(E59:E65)</f>
        <v>30236863</v>
      </c>
      <c r="F66" s="170"/>
      <c r="G66" s="185">
        <f>SUM(G59:G65)</f>
        <v>14674485</v>
      </c>
      <c r="H66" s="170"/>
      <c r="I66" s="185">
        <f>SUM(I59:I65)</f>
        <v>13746391</v>
      </c>
      <c r="J66"/>
    </row>
    <row r="67" spans="1:14" ht="21.75" customHeight="1" x14ac:dyDescent="0.6">
      <c r="A67" s="111"/>
      <c r="C67" s="170"/>
      <c r="D67" s="170"/>
      <c r="E67" s="170"/>
      <c r="F67" s="170"/>
      <c r="G67" s="170"/>
      <c r="H67" s="170"/>
      <c r="I67" s="170"/>
      <c r="J67"/>
    </row>
    <row r="68" spans="1:14" ht="22.8" thickBot="1" x14ac:dyDescent="0.65">
      <c r="A68" s="111" t="s">
        <v>39</v>
      </c>
      <c r="C68" s="184">
        <f>C52+C66</f>
        <v>39985577</v>
      </c>
      <c r="D68" s="170"/>
      <c r="E68" s="184">
        <f>E52+E66</f>
        <v>36810274</v>
      </c>
      <c r="F68" s="170"/>
      <c r="G68" s="184">
        <f>G52+G66</f>
        <v>21965306</v>
      </c>
      <c r="H68" s="170"/>
      <c r="I68" s="184">
        <f>I52+I66</f>
        <v>20319802</v>
      </c>
      <c r="J68" s="163"/>
      <c r="K68" s="163"/>
      <c r="L68" s="163"/>
      <c r="M68" s="163"/>
      <c r="N68" s="163"/>
    </row>
    <row r="69" spans="1:14" ht="22.8" thickTop="1" x14ac:dyDescent="0.6">
      <c r="A69" s="111"/>
      <c r="C69" s="161"/>
      <c r="D69" s="161"/>
      <c r="E69" s="161"/>
      <c r="F69" s="161"/>
      <c r="G69" s="161"/>
      <c r="H69" s="161"/>
      <c r="I69" s="161"/>
      <c r="K69" s="163"/>
      <c r="L69" s="163"/>
      <c r="M69" s="163"/>
      <c r="N69" s="163"/>
    </row>
    <row r="70" spans="1:14" ht="20.100000000000001" customHeight="1" x14ac:dyDescent="0.6">
      <c r="A70" s="148"/>
      <c r="C70" s="168"/>
      <c r="D70" s="168"/>
      <c r="E70" s="168"/>
      <c r="F70" s="168"/>
      <c r="G70" s="168"/>
      <c r="H70" s="168"/>
      <c r="I70" s="168"/>
    </row>
    <row r="71" spans="1:14" ht="20.100000000000001" customHeight="1" x14ac:dyDescent="0.6">
      <c r="A71" s="148"/>
      <c r="C71" s="163"/>
      <c r="E71" s="163"/>
      <c r="G71" s="163"/>
      <c r="I71" s="163"/>
    </row>
    <row r="72" spans="1:14" ht="20.100000000000001" customHeight="1" x14ac:dyDescent="0.6">
      <c r="A72" s="148"/>
      <c r="C72" s="163"/>
      <c r="E72" s="163"/>
      <c r="G72" s="163"/>
      <c r="I72" s="163"/>
    </row>
    <row r="73" spans="1:14" ht="20.100000000000001" customHeight="1" x14ac:dyDescent="0.6">
      <c r="A73" s="169"/>
      <c r="B73" s="169"/>
      <c r="C73" s="225"/>
      <c r="D73" s="225"/>
      <c r="E73" s="225"/>
    </row>
    <row r="74" spans="1:14" ht="20.100000000000001" customHeight="1" x14ac:dyDescent="0.6">
      <c r="C74" s="225"/>
      <c r="D74" s="225"/>
      <c r="E74" s="225"/>
      <c r="F74" s="153"/>
      <c r="G74" s="225"/>
      <c r="H74" s="225"/>
      <c r="I74" s="225"/>
    </row>
    <row r="75" spans="1:14" ht="22.35" customHeight="1" x14ac:dyDescent="0.6">
      <c r="C75" s="227"/>
      <c r="D75" s="227"/>
      <c r="E75" s="227"/>
      <c r="F75" s="153"/>
      <c r="G75" s="227"/>
      <c r="H75" s="227"/>
      <c r="I75" s="227"/>
    </row>
    <row r="76" spans="1:14" ht="19.5" customHeight="1" x14ac:dyDescent="0.6">
      <c r="C76" s="227"/>
      <c r="D76" s="227"/>
      <c r="E76" s="227"/>
      <c r="F76" s="153"/>
      <c r="G76" s="227"/>
      <c r="H76" s="227"/>
      <c r="I76" s="227"/>
    </row>
    <row r="77" spans="1:14" ht="20.100000000000001" customHeight="1" x14ac:dyDescent="0.55000000000000004">
      <c r="C77" s="152"/>
      <c r="D77" s="152"/>
      <c r="E77" s="152"/>
      <c r="F77" s="152"/>
      <c r="G77" s="152"/>
      <c r="H77" s="152"/>
      <c r="I77" s="152"/>
    </row>
    <row r="78" spans="1:14" ht="15" customHeight="1" x14ac:dyDescent="0.55000000000000004">
      <c r="C78" s="224"/>
      <c r="D78" s="224"/>
      <c r="E78" s="224"/>
      <c r="F78" s="224"/>
      <c r="G78" s="224"/>
      <c r="H78" s="224"/>
      <c r="I78" s="224"/>
    </row>
    <row r="79" spans="1:14" ht="21.75" customHeight="1" x14ac:dyDescent="0.6">
      <c r="A79" s="154"/>
      <c r="C79" s="54"/>
      <c r="D79" s="161"/>
      <c r="E79" s="54"/>
      <c r="F79" s="161"/>
      <c r="G79" s="54"/>
      <c r="H79" s="161"/>
      <c r="I79" s="54"/>
    </row>
    <row r="80" spans="1:14" ht="21.75" customHeight="1" x14ac:dyDescent="0.6">
      <c r="A80" s="111"/>
      <c r="C80" s="170"/>
      <c r="D80" s="170"/>
      <c r="E80" s="170"/>
      <c r="F80" s="161"/>
      <c r="G80" s="170"/>
      <c r="H80" s="161"/>
      <c r="I80" s="170"/>
    </row>
    <row r="81" spans="1:9" ht="21.75" customHeight="1" x14ac:dyDescent="0.6">
      <c r="A81" s="111"/>
      <c r="C81" s="62"/>
      <c r="D81" s="62"/>
      <c r="E81" s="62"/>
      <c r="F81" s="62"/>
      <c r="G81" s="62"/>
      <c r="H81" s="62"/>
      <c r="I81" s="62"/>
    </row>
    <row r="82" spans="1:9" ht="21.75" customHeight="1" x14ac:dyDescent="0.6">
      <c r="A82" s="154"/>
      <c r="C82" s="62"/>
      <c r="D82" s="62"/>
      <c r="E82" s="62"/>
      <c r="F82" s="62"/>
      <c r="G82" s="62"/>
      <c r="H82" s="62"/>
      <c r="I82" s="62"/>
    </row>
    <row r="83" spans="1:9" ht="21.75" customHeight="1" x14ac:dyDescent="0.55000000000000004">
      <c r="A83" s="108"/>
      <c r="C83" s="62"/>
      <c r="D83" s="62"/>
      <c r="E83" s="62"/>
      <c r="F83" s="62"/>
      <c r="G83" s="62"/>
      <c r="H83" s="62"/>
      <c r="I83" s="62"/>
    </row>
    <row r="84" spans="1:9" ht="21.75" customHeight="1" x14ac:dyDescent="0.55000000000000004">
      <c r="A84" s="108"/>
      <c r="C84" s="62"/>
      <c r="D84" s="62"/>
      <c r="E84" s="62"/>
      <c r="F84" s="62"/>
      <c r="G84" s="62"/>
      <c r="H84" s="62"/>
      <c r="I84" s="174"/>
    </row>
    <row r="85" spans="1:9" ht="21.75" customHeight="1" x14ac:dyDescent="0.55000000000000004">
      <c r="A85" s="108"/>
      <c r="C85" s="62"/>
      <c r="D85" s="62"/>
      <c r="E85" s="62"/>
      <c r="F85" s="62"/>
      <c r="G85" s="62"/>
      <c r="H85" s="62"/>
      <c r="I85" s="62"/>
    </row>
    <row r="86" spans="1:9" ht="21.75" customHeight="1" x14ac:dyDescent="0.55000000000000004">
      <c r="A86" s="108"/>
      <c r="C86" s="62"/>
      <c r="D86" s="62"/>
      <c r="E86" s="62"/>
      <c r="F86" s="62"/>
      <c r="G86" s="62"/>
      <c r="H86" s="62"/>
      <c r="I86" s="62"/>
    </row>
    <row r="87" spans="1:9" ht="21.75" customHeight="1" x14ac:dyDescent="0.6">
      <c r="A87" s="111"/>
      <c r="C87" s="46"/>
      <c r="D87" s="46"/>
      <c r="E87" s="46"/>
      <c r="F87" s="46"/>
      <c r="G87" s="46"/>
      <c r="H87" s="46"/>
      <c r="I87" s="46"/>
    </row>
    <row r="88" spans="1:9" ht="21.75" customHeight="1" x14ac:dyDescent="0.6">
      <c r="A88" s="111"/>
      <c r="C88" s="46"/>
      <c r="D88" s="46"/>
      <c r="E88" s="46"/>
      <c r="F88" s="46"/>
      <c r="G88" s="46"/>
      <c r="H88" s="46"/>
      <c r="I88" s="46"/>
    </row>
    <row r="89" spans="1:9" ht="21.75" customHeight="1" x14ac:dyDescent="0.6">
      <c r="A89" s="171"/>
      <c r="C89" s="62"/>
      <c r="D89" s="62"/>
      <c r="E89" s="62"/>
      <c r="F89" s="62"/>
      <c r="G89" s="62"/>
      <c r="H89" s="62"/>
      <c r="I89" s="62"/>
    </row>
    <row r="90" spans="1:9" ht="21.75" customHeight="1" x14ac:dyDescent="0.55000000000000004">
      <c r="A90" s="158"/>
      <c r="C90" s="62"/>
      <c r="D90" s="62"/>
      <c r="E90" s="62"/>
      <c r="F90" s="62"/>
      <c r="G90" s="62"/>
      <c r="H90" s="62"/>
      <c r="I90" s="62"/>
    </row>
    <row r="91" spans="1:9" ht="21.75" customHeight="1" x14ac:dyDescent="0.55000000000000004">
      <c r="A91" s="158"/>
      <c r="C91" s="62"/>
      <c r="E91" s="168"/>
      <c r="G91" s="62"/>
      <c r="I91" s="168"/>
    </row>
    <row r="92" spans="1:9" ht="21.75" customHeight="1" x14ac:dyDescent="0.55000000000000004">
      <c r="A92" s="108"/>
      <c r="C92" s="63"/>
      <c r="D92" s="62"/>
      <c r="E92" s="62"/>
      <c r="F92" s="62"/>
      <c r="G92" s="73"/>
      <c r="H92" s="62"/>
      <c r="I92" s="73"/>
    </row>
    <row r="93" spans="1:9" ht="21.75" customHeight="1" x14ac:dyDescent="0.55000000000000004">
      <c r="A93" s="108"/>
    </row>
    <row r="94" spans="1:9" ht="21.75" customHeight="1" x14ac:dyDescent="0.55000000000000004">
      <c r="A94" s="172"/>
      <c r="C94" s="107"/>
      <c r="D94" s="143"/>
      <c r="E94" s="143"/>
      <c r="F94" s="143"/>
      <c r="G94" s="73"/>
      <c r="H94" s="143"/>
      <c r="I94" s="73"/>
    </row>
    <row r="95" spans="1:9" ht="21.75" customHeight="1" x14ac:dyDescent="0.6">
      <c r="A95" s="111"/>
      <c r="C95" s="45"/>
      <c r="D95" s="46"/>
      <c r="E95" s="45"/>
      <c r="F95" s="46"/>
      <c r="G95" s="45"/>
      <c r="H95" s="46"/>
      <c r="I95" s="45"/>
    </row>
    <row r="96" spans="1:9" ht="21.75" customHeight="1" x14ac:dyDescent="0.6">
      <c r="A96" s="111"/>
      <c r="C96" s="45"/>
      <c r="D96" s="45"/>
      <c r="E96" s="45"/>
      <c r="F96" s="45"/>
      <c r="G96" s="45"/>
      <c r="H96" s="45"/>
      <c r="I96" s="45"/>
    </row>
    <row r="97" spans="1:9" ht="21.75" customHeight="1" x14ac:dyDescent="0.6">
      <c r="A97" s="98"/>
      <c r="B97" s="173"/>
      <c r="C97" s="46"/>
      <c r="D97" s="46"/>
      <c r="E97" s="46"/>
      <c r="F97" s="46"/>
      <c r="G97" s="46"/>
      <c r="H97" s="46"/>
      <c r="I97" s="46"/>
    </row>
  </sheetData>
  <mergeCells count="16">
    <mergeCell ref="C78:I78"/>
    <mergeCell ref="C4:E4"/>
    <mergeCell ref="C5:E5"/>
    <mergeCell ref="G5:I5"/>
    <mergeCell ref="C9:I9"/>
    <mergeCell ref="C76:E76"/>
    <mergeCell ref="G76:I76"/>
    <mergeCell ref="C32:E32"/>
    <mergeCell ref="C33:E33"/>
    <mergeCell ref="G33:I33"/>
    <mergeCell ref="C37:I37"/>
    <mergeCell ref="C73:E73"/>
    <mergeCell ref="C74:E74"/>
    <mergeCell ref="G74:I74"/>
    <mergeCell ref="C75:E75"/>
    <mergeCell ref="G75:I75"/>
  </mergeCells>
  <pageMargins left="0.8" right="0.8" top="0.48" bottom="0.5" header="0.5" footer="0.5"/>
  <pageSetup paperSize="9" scale="76" firstPageNumber="3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66"/>
  <sheetViews>
    <sheetView view="pageBreakPreview" zoomScale="90" zoomScaleNormal="80" zoomScaleSheetLayoutView="90" workbookViewId="0">
      <selection activeCell="A15" sqref="A15"/>
    </sheetView>
  </sheetViews>
  <sheetFormatPr defaultColWidth="9.125" defaultRowHeight="21.75" customHeight="1" x14ac:dyDescent="0.55000000000000004"/>
  <cols>
    <col min="1" max="1" width="52" style="11" customWidth="1"/>
    <col min="2" max="2" width="8.875" style="6" customWidth="1"/>
    <col min="3" max="3" width="1.375" style="8" customWidth="1"/>
    <col min="4" max="4" width="16" style="8" customWidth="1"/>
    <col min="5" max="5" width="0.75" style="8" customWidth="1"/>
    <col min="6" max="6" width="16" style="8" customWidth="1"/>
    <col min="7" max="7" width="0.875" style="8" customWidth="1"/>
    <col min="8" max="8" width="16" style="8" customWidth="1"/>
    <col min="9" max="9" width="0.875" style="8" customWidth="1"/>
    <col min="10" max="10" width="16" style="8" customWidth="1"/>
    <col min="11" max="12" width="12.75" style="8" bestFit="1" customWidth="1"/>
    <col min="13" max="13" width="14.625" style="8" bestFit="1" customWidth="1"/>
    <col min="14" max="14" width="10.875" style="8" bestFit="1" customWidth="1"/>
    <col min="15" max="16384" width="9.125" style="8"/>
  </cols>
  <sheetData>
    <row r="1" spans="1:13" ht="21.75" customHeight="1" x14ac:dyDescent="0.6">
      <c r="A1" s="14" t="s">
        <v>57</v>
      </c>
      <c r="C1" s="13"/>
      <c r="D1" s="9"/>
      <c r="E1" s="9"/>
      <c r="F1" s="9"/>
      <c r="G1" s="9"/>
      <c r="H1" s="60"/>
      <c r="I1" s="9"/>
      <c r="J1" s="9"/>
    </row>
    <row r="2" spans="1:13" ht="24.75" customHeight="1" x14ac:dyDescent="0.6">
      <c r="A2" s="14" t="s">
        <v>83</v>
      </c>
      <c r="C2" s="13"/>
      <c r="D2" s="9"/>
      <c r="F2" s="9"/>
      <c r="H2" s="9"/>
      <c r="J2" s="9"/>
    </row>
    <row r="3" spans="1:13" ht="6" customHeight="1" x14ac:dyDescent="0.6">
      <c r="A3" s="14"/>
      <c r="C3" s="13"/>
      <c r="D3" s="9"/>
      <c r="F3" s="9"/>
      <c r="H3" s="9"/>
      <c r="J3" s="9"/>
    </row>
    <row r="4" spans="1:13" ht="22.2" customHeight="1" x14ac:dyDescent="0.6">
      <c r="A4" s="29"/>
      <c r="B4" s="29"/>
      <c r="C4" s="29"/>
      <c r="D4" s="229" t="s">
        <v>79</v>
      </c>
      <c r="E4" s="229"/>
      <c r="F4" s="229"/>
    </row>
    <row r="5" spans="1:13" ht="19.5" customHeight="1" x14ac:dyDescent="0.6">
      <c r="B5" s="19"/>
      <c r="C5" s="20"/>
      <c r="D5" s="229" t="s">
        <v>78</v>
      </c>
      <c r="E5" s="229"/>
      <c r="F5" s="229"/>
      <c r="G5" s="15"/>
      <c r="H5" s="229" t="s">
        <v>28</v>
      </c>
      <c r="I5" s="229"/>
      <c r="J5" s="229"/>
    </row>
    <row r="6" spans="1:13" ht="22.2" customHeight="1" x14ac:dyDescent="0.6">
      <c r="B6" s="19"/>
      <c r="C6" s="20"/>
      <c r="D6" s="230" t="s">
        <v>40</v>
      </c>
      <c r="E6" s="230"/>
      <c r="F6" s="230"/>
      <c r="G6" s="15"/>
      <c r="H6" s="230" t="s">
        <v>40</v>
      </c>
      <c r="I6" s="230"/>
      <c r="J6" s="230"/>
    </row>
    <row r="7" spans="1:13" ht="19.5" customHeight="1" x14ac:dyDescent="0.6">
      <c r="B7" s="19"/>
      <c r="C7" s="20"/>
      <c r="D7" s="230" t="s">
        <v>143</v>
      </c>
      <c r="E7" s="230"/>
      <c r="F7" s="230"/>
      <c r="G7" s="15"/>
      <c r="H7" s="230" t="s">
        <v>143</v>
      </c>
      <c r="I7" s="230"/>
      <c r="J7" s="230"/>
    </row>
    <row r="8" spans="1:13" ht="20.100000000000001" customHeight="1" x14ac:dyDescent="0.55000000000000004">
      <c r="B8" s="19" t="s">
        <v>0</v>
      </c>
      <c r="C8" s="20"/>
      <c r="D8" s="2">
        <v>2567</v>
      </c>
      <c r="E8" s="17"/>
      <c r="F8" s="2">
        <v>2566</v>
      </c>
      <c r="G8" s="17"/>
      <c r="H8" s="2">
        <v>2567</v>
      </c>
      <c r="I8" s="17"/>
      <c r="J8" s="2">
        <v>2566</v>
      </c>
    </row>
    <row r="9" spans="1:13" ht="21" customHeight="1" x14ac:dyDescent="0.55000000000000004">
      <c r="B9" s="19"/>
      <c r="C9" s="20"/>
      <c r="D9" s="228" t="s">
        <v>50</v>
      </c>
      <c r="E9" s="228"/>
      <c r="F9" s="228"/>
      <c r="G9" s="228"/>
      <c r="H9" s="228"/>
      <c r="I9" s="228"/>
      <c r="J9" s="228"/>
    </row>
    <row r="10" spans="1:13" ht="21.75" customHeight="1" x14ac:dyDescent="0.6">
      <c r="A10" s="10" t="s">
        <v>13</v>
      </c>
      <c r="C10" s="17"/>
      <c r="D10" s="22"/>
      <c r="E10" s="35"/>
      <c r="F10" s="34"/>
      <c r="G10" s="35"/>
      <c r="H10" s="34"/>
      <c r="I10" s="35"/>
      <c r="J10" s="34"/>
    </row>
    <row r="11" spans="1:13" ht="21.75" customHeight="1" x14ac:dyDescent="0.55000000000000004">
      <c r="A11" s="8" t="s">
        <v>60</v>
      </c>
      <c r="B11" s="177" t="s">
        <v>173</v>
      </c>
      <c r="C11" s="17"/>
      <c r="D11" s="208">
        <f>H11</f>
        <v>2503675</v>
      </c>
      <c r="E11" s="208"/>
      <c r="F11" s="176">
        <v>2367044</v>
      </c>
      <c r="G11" s="176"/>
      <c r="H11" s="209">
        <v>2503675</v>
      </c>
      <c r="I11" s="176"/>
      <c r="J11" s="176">
        <v>2367044</v>
      </c>
      <c r="K11" s="76"/>
      <c r="L11" s="28"/>
      <c r="M11" s="28"/>
    </row>
    <row r="12" spans="1:13" ht="21.75" customHeight="1" x14ac:dyDescent="0.55000000000000004">
      <c r="A12" s="66" t="s">
        <v>72</v>
      </c>
      <c r="C12" s="17"/>
      <c r="D12" s="208">
        <f>H12</f>
        <v>906</v>
      </c>
      <c r="E12" s="208"/>
      <c r="F12" s="176">
        <v>675</v>
      </c>
      <c r="G12" s="176"/>
      <c r="H12" s="209">
        <v>906</v>
      </c>
      <c r="I12" s="176"/>
      <c r="J12" s="176">
        <v>675</v>
      </c>
      <c r="K12" s="76"/>
      <c r="L12" s="28"/>
      <c r="M12" s="28"/>
    </row>
    <row r="13" spans="1:13" ht="21.75" customHeight="1" x14ac:dyDescent="0.55000000000000004">
      <c r="A13" s="32" t="s">
        <v>61</v>
      </c>
      <c r="B13" s="175"/>
      <c r="C13" s="17"/>
      <c r="D13" s="208">
        <f>H13</f>
        <v>36639</v>
      </c>
      <c r="E13" s="208"/>
      <c r="F13" s="55">
        <v>31237</v>
      </c>
      <c r="G13" s="176"/>
      <c r="H13" s="209">
        <v>36639</v>
      </c>
      <c r="I13" s="176"/>
      <c r="J13" s="55">
        <v>31237</v>
      </c>
      <c r="K13" s="76"/>
      <c r="L13" s="28"/>
      <c r="M13" s="28"/>
    </row>
    <row r="14" spans="1:13" ht="21.75" customHeight="1" x14ac:dyDescent="0.55000000000000004">
      <c r="A14" s="66" t="s">
        <v>62</v>
      </c>
      <c r="B14" s="146" t="s">
        <v>165</v>
      </c>
      <c r="C14" s="17"/>
      <c r="D14" s="208">
        <v>0</v>
      </c>
      <c r="E14" s="208"/>
      <c r="F14" s="113">
        <v>0</v>
      </c>
      <c r="G14" s="176"/>
      <c r="H14" s="209">
        <v>613</v>
      </c>
      <c r="I14" s="176"/>
      <c r="J14" s="55">
        <v>613</v>
      </c>
      <c r="K14" s="76"/>
      <c r="L14" s="28"/>
      <c r="M14" s="28"/>
    </row>
    <row r="15" spans="1:13" ht="21.75" customHeight="1" x14ac:dyDescent="0.55000000000000004">
      <c r="A15" s="66" t="s">
        <v>134</v>
      </c>
      <c r="B15" s="175"/>
      <c r="C15" s="17"/>
      <c r="D15" s="208">
        <f>H15</f>
        <v>6408</v>
      </c>
      <c r="E15" s="208"/>
      <c r="F15" s="113">
        <v>0</v>
      </c>
      <c r="G15" s="176"/>
      <c r="H15" s="209">
        <v>6408</v>
      </c>
      <c r="I15" s="176"/>
      <c r="J15" s="55">
        <v>0</v>
      </c>
      <c r="K15" s="76"/>
      <c r="L15" s="28"/>
      <c r="M15" s="28"/>
    </row>
    <row r="16" spans="1:13" ht="21.75" customHeight="1" x14ac:dyDescent="0.55000000000000004">
      <c r="A16" s="66" t="s">
        <v>63</v>
      </c>
      <c r="C16" s="17"/>
      <c r="D16" s="208">
        <f>H16</f>
        <v>1092</v>
      </c>
      <c r="E16" s="208"/>
      <c r="F16" s="176">
        <v>2740</v>
      </c>
      <c r="G16" s="176"/>
      <c r="H16" s="209">
        <v>1092</v>
      </c>
      <c r="I16" s="176"/>
      <c r="J16" s="176">
        <v>2740</v>
      </c>
      <c r="K16" s="76"/>
      <c r="L16" s="28"/>
      <c r="M16" s="28"/>
    </row>
    <row r="17" spans="1:13" ht="21.75" customHeight="1" x14ac:dyDescent="0.6">
      <c r="A17" s="12" t="s">
        <v>15</v>
      </c>
      <c r="C17" s="17"/>
      <c r="D17" s="127">
        <f>SUM(D11:D16)</f>
        <v>2548720</v>
      </c>
      <c r="E17" s="210"/>
      <c r="F17" s="127">
        <f>SUM(F11:F16)</f>
        <v>2401696</v>
      </c>
      <c r="G17" s="210"/>
      <c r="H17" s="127">
        <f>SUM(H11:H16)</f>
        <v>2549333</v>
      </c>
      <c r="I17" s="210"/>
      <c r="J17" s="127">
        <f>SUM(J11:J16)</f>
        <v>2402309</v>
      </c>
      <c r="K17" s="4"/>
      <c r="L17" s="28"/>
      <c r="M17" s="28"/>
    </row>
    <row r="18" spans="1:13" ht="15" customHeight="1" x14ac:dyDescent="0.55000000000000004">
      <c r="C18" s="17"/>
      <c r="D18" s="60"/>
      <c r="E18" s="60"/>
      <c r="F18" s="60"/>
      <c r="G18" s="60"/>
      <c r="H18" s="60"/>
      <c r="I18" s="60"/>
      <c r="J18" s="60"/>
      <c r="L18" s="28"/>
      <c r="M18" s="28"/>
    </row>
    <row r="19" spans="1:13" ht="19.2" customHeight="1" x14ac:dyDescent="0.6">
      <c r="A19" s="10" t="s">
        <v>16</v>
      </c>
      <c r="C19" s="17"/>
      <c r="D19" s="22"/>
      <c r="E19" s="211"/>
      <c r="F19" s="22"/>
      <c r="G19" s="211"/>
      <c r="H19" s="22"/>
      <c r="I19" s="211"/>
      <c r="J19" s="22"/>
      <c r="L19" s="28"/>
      <c r="M19" s="28"/>
    </row>
    <row r="20" spans="1:13" ht="21.75" customHeight="1" x14ac:dyDescent="0.55000000000000004">
      <c r="A20" s="11" t="s">
        <v>64</v>
      </c>
      <c r="C20" s="17"/>
      <c r="D20" s="22">
        <f>H20</f>
        <v>2295223</v>
      </c>
      <c r="E20" s="211"/>
      <c r="F20" s="176">
        <v>2393307</v>
      </c>
      <c r="G20" s="211"/>
      <c r="H20" s="209">
        <v>2295223</v>
      </c>
      <c r="I20" s="211"/>
      <c r="J20" s="209">
        <v>2393307</v>
      </c>
      <c r="K20" s="76"/>
      <c r="L20" s="28"/>
      <c r="M20" s="28"/>
    </row>
    <row r="21" spans="1:13" ht="21.75" customHeight="1" x14ac:dyDescent="0.55000000000000004">
      <c r="A21" s="66" t="s">
        <v>73</v>
      </c>
      <c r="C21" s="17"/>
      <c r="D21" s="22">
        <f t="shared" ref="D21:D22" si="0">H21</f>
        <v>177284</v>
      </c>
      <c r="E21" s="211"/>
      <c r="F21" s="176">
        <v>103998</v>
      </c>
      <c r="G21" s="211"/>
      <c r="H21" s="209">
        <v>177284</v>
      </c>
      <c r="I21" s="211"/>
      <c r="J21" s="209">
        <v>103998</v>
      </c>
      <c r="K21" s="76"/>
      <c r="L21" s="28"/>
      <c r="M21" s="28"/>
    </row>
    <row r="22" spans="1:13" ht="21.75" customHeight="1" x14ac:dyDescent="0.55000000000000004">
      <c r="A22" s="66" t="s">
        <v>30</v>
      </c>
      <c r="C22" s="2"/>
      <c r="D22" s="22">
        <f t="shared" si="0"/>
        <v>41466</v>
      </c>
      <c r="E22" s="211"/>
      <c r="F22" s="176">
        <v>60177</v>
      </c>
      <c r="G22" s="211"/>
      <c r="H22" s="209">
        <v>41466</v>
      </c>
      <c r="I22" s="211"/>
      <c r="J22" s="209">
        <v>60177</v>
      </c>
      <c r="K22" s="76"/>
      <c r="L22" s="28"/>
      <c r="M22" s="28"/>
    </row>
    <row r="23" spans="1:13" ht="21.75" hidden="1" customHeight="1" x14ac:dyDescent="0.55000000000000004">
      <c r="A23" s="32" t="s">
        <v>123</v>
      </c>
      <c r="B23" s="139"/>
      <c r="C23" s="2"/>
      <c r="D23" s="22"/>
      <c r="E23" s="211"/>
      <c r="F23" s="55">
        <v>0</v>
      </c>
      <c r="G23" s="211"/>
      <c r="H23" s="178"/>
      <c r="I23" s="211"/>
      <c r="J23" s="55">
        <v>0</v>
      </c>
      <c r="K23" s="76"/>
      <c r="L23" s="28"/>
      <c r="M23" s="28"/>
    </row>
    <row r="24" spans="1:13" ht="21.75" customHeight="1" x14ac:dyDescent="0.6">
      <c r="A24" s="12" t="s">
        <v>17</v>
      </c>
      <c r="C24" s="17"/>
      <c r="D24" s="127">
        <f>SUM(D20:D23)</f>
        <v>2513973</v>
      </c>
      <c r="E24" s="210"/>
      <c r="F24" s="127">
        <f>SUM(F20:F23)</f>
        <v>2557482</v>
      </c>
      <c r="G24" s="210">
        <v>2407</v>
      </c>
      <c r="H24" s="127">
        <f>SUM(H20:H23)</f>
        <v>2513973</v>
      </c>
      <c r="I24" s="210"/>
      <c r="J24" s="127">
        <f>SUM(J20:J23)</f>
        <v>2557482</v>
      </c>
      <c r="L24" s="28"/>
      <c r="M24" s="28"/>
    </row>
    <row r="25" spans="1:13" ht="14.1" customHeight="1" x14ac:dyDescent="0.6">
      <c r="A25" s="12"/>
      <c r="C25" s="17"/>
      <c r="D25" s="211"/>
      <c r="E25" s="211"/>
      <c r="F25" s="211"/>
      <c r="G25" s="212"/>
      <c r="H25" s="211"/>
      <c r="I25" s="211"/>
      <c r="J25" s="211"/>
      <c r="L25" s="28"/>
      <c r="M25" s="28"/>
    </row>
    <row r="26" spans="1:13" ht="21.75" customHeight="1" x14ac:dyDescent="0.6">
      <c r="A26" s="12" t="s">
        <v>138</v>
      </c>
      <c r="C26" s="17"/>
      <c r="D26" s="91">
        <f>D17-D24</f>
        <v>34747</v>
      </c>
      <c r="E26" s="91"/>
      <c r="F26" s="91">
        <f>F17-F24</f>
        <v>-155786</v>
      </c>
      <c r="G26" s="54"/>
      <c r="H26" s="91">
        <f>H17-H24</f>
        <v>35360</v>
      </c>
      <c r="I26" s="91"/>
      <c r="J26" s="91">
        <f>J17-J24</f>
        <v>-155173</v>
      </c>
      <c r="L26" s="28"/>
      <c r="M26" s="28"/>
    </row>
    <row r="27" spans="1:13" ht="21.75" customHeight="1" x14ac:dyDescent="0.55000000000000004">
      <c r="A27" s="66" t="s">
        <v>125</v>
      </c>
      <c r="B27" s="6">
        <v>4</v>
      </c>
      <c r="C27" s="17"/>
      <c r="D27" s="107">
        <v>745661</v>
      </c>
      <c r="E27" s="22"/>
      <c r="F27" s="116">
        <v>635612</v>
      </c>
      <c r="G27" s="22"/>
      <c r="H27" s="178">
        <v>0</v>
      </c>
      <c r="I27" s="22"/>
      <c r="J27" s="178">
        <v>0</v>
      </c>
      <c r="L27" s="28"/>
      <c r="M27" s="28"/>
    </row>
    <row r="28" spans="1:13" ht="21.75" customHeight="1" x14ac:dyDescent="0.55000000000000004">
      <c r="A28" s="66" t="s">
        <v>76</v>
      </c>
      <c r="B28" s="114"/>
      <c r="C28" s="17"/>
      <c r="D28" s="95">
        <f>H28</f>
        <v>-609</v>
      </c>
      <c r="E28" s="22" t="s">
        <v>14</v>
      </c>
      <c r="F28" s="115">
        <v>-404</v>
      </c>
      <c r="G28" s="22"/>
      <c r="H28" s="115">
        <v>-609</v>
      </c>
      <c r="I28" s="22"/>
      <c r="J28" s="115">
        <v>-404</v>
      </c>
      <c r="L28" s="28"/>
      <c r="M28" s="28"/>
    </row>
    <row r="29" spans="1:13" ht="22.2" x14ac:dyDescent="0.6">
      <c r="A29" s="78" t="s">
        <v>100</v>
      </c>
      <c r="C29" s="64"/>
      <c r="D29" s="125">
        <f>SUM(D26:D28)</f>
        <v>779799</v>
      </c>
      <c r="E29" s="210"/>
      <c r="F29" s="125">
        <f>SUM(F26:F28)</f>
        <v>479422</v>
      </c>
      <c r="G29" s="210"/>
      <c r="H29" s="125">
        <f>SUM(H26:H28)</f>
        <v>34751</v>
      </c>
      <c r="I29" s="210"/>
      <c r="J29" s="125">
        <f>SUM(J26:J28)</f>
        <v>-155577</v>
      </c>
      <c r="L29" s="28"/>
      <c r="M29" s="28"/>
    </row>
    <row r="30" spans="1:13" ht="21.75" customHeight="1" x14ac:dyDescent="0.55000000000000004">
      <c r="A30" s="79" t="s">
        <v>164</v>
      </c>
      <c r="C30" s="64"/>
      <c r="D30" s="213">
        <f>H30</f>
        <v>-6394</v>
      </c>
      <c r="E30" s="207"/>
      <c r="F30" s="213">
        <v>28859</v>
      </c>
      <c r="G30" s="207"/>
      <c r="H30" s="213">
        <v>-6394</v>
      </c>
      <c r="I30" s="207"/>
      <c r="J30" s="213">
        <v>28859</v>
      </c>
      <c r="K30" s="65"/>
      <c r="L30" s="28"/>
      <c r="M30" s="28"/>
    </row>
    <row r="31" spans="1:13" ht="21.75" customHeight="1" thickBot="1" x14ac:dyDescent="0.65">
      <c r="A31" s="78" t="s">
        <v>99</v>
      </c>
      <c r="C31" s="64"/>
      <c r="D31" s="126">
        <f>SUM(D29:D30)</f>
        <v>773405</v>
      </c>
      <c r="E31" s="210"/>
      <c r="F31" s="126">
        <f>SUM(F29:F30)</f>
        <v>508281</v>
      </c>
      <c r="G31" s="210"/>
      <c r="H31" s="126">
        <f>SUM(H29:H30)</f>
        <v>28357</v>
      </c>
      <c r="I31" s="210"/>
      <c r="J31" s="126">
        <f>SUM(J29:J30)</f>
        <v>-126718</v>
      </c>
      <c r="K31" s="32"/>
      <c r="L31" s="28"/>
      <c r="M31" s="28"/>
    </row>
    <row r="32" spans="1:13" ht="13.5" customHeight="1" thickTop="1" x14ac:dyDescent="0.6">
      <c r="A32" s="12"/>
      <c r="C32" s="64"/>
      <c r="D32" s="30"/>
      <c r="E32" s="24"/>
      <c r="F32" s="30"/>
      <c r="G32" s="5"/>
      <c r="H32" s="30"/>
      <c r="I32" s="5"/>
      <c r="J32" s="30"/>
      <c r="K32" s="32"/>
    </row>
    <row r="33" spans="1:10" ht="23.4" customHeight="1" x14ac:dyDescent="0.6">
      <c r="A33" s="12" t="s">
        <v>107</v>
      </c>
      <c r="C33" s="20"/>
      <c r="D33" s="28"/>
      <c r="E33" s="28"/>
      <c r="F33" s="28"/>
      <c r="G33" s="20"/>
      <c r="H33" s="28"/>
      <c r="I33" s="28"/>
      <c r="J33" s="28"/>
    </row>
    <row r="34" spans="1:10" ht="23.4" customHeight="1" thickBot="1" x14ac:dyDescent="0.6">
      <c r="A34" s="66" t="s">
        <v>108</v>
      </c>
      <c r="C34" s="20"/>
      <c r="D34" s="104">
        <f>D31/201600</f>
        <v>3.8363343253968254</v>
      </c>
      <c r="E34" s="103">
        <v>2567</v>
      </c>
      <c r="F34" s="104">
        <f>F31/201600</f>
        <v>2.5212351190476192</v>
      </c>
      <c r="G34" s="20"/>
      <c r="H34" s="104">
        <f>H31/201600</f>
        <v>0.14065972222222223</v>
      </c>
      <c r="I34" s="103">
        <v>2567</v>
      </c>
      <c r="J34" s="104">
        <f>J31/201600</f>
        <v>-0.62856150793650789</v>
      </c>
    </row>
    <row r="35" spans="1:10" ht="21.75" customHeight="1" thickTop="1" x14ac:dyDescent="0.6">
      <c r="A35" s="12"/>
      <c r="D35" s="28"/>
      <c r="E35" s="28"/>
      <c r="F35" s="28"/>
      <c r="G35" s="28"/>
      <c r="H35" s="28"/>
      <c r="I35" s="28"/>
      <c r="J35" s="28"/>
    </row>
    <row r="36" spans="1:10" ht="25.2" customHeight="1" x14ac:dyDescent="0.6">
      <c r="A36" s="14" t="s">
        <v>57</v>
      </c>
      <c r="C36" s="13"/>
      <c r="D36" s="9"/>
      <c r="E36" s="9"/>
      <c r="F36" s="9"/>
      <c r="G36" s="9"/>
      <c r="H36" s="60"/>
      <c r="I36" s="9"/>
      <c r="J36" s="9"/>
    </row>
    <row r="37" spans="1:10" ht="21.75" customHeight="1" x14ac:dyDescent="0.6">
      <c r="A37" s="14" t="s">
        <v>41</v>
      </c>
      <c r="C37" s="201"/>
      <c r="D37" s="60"/>
      <c r="E37" s="60"/>
      <c r="F37" s="60"/>
      <c r="G37" s="60"/>
      <c r="H37" s="60"/>
      <c r="I37" s="60"/>
      <c r="J37" s="9"/>
    </row>
    <row r="38" spans="1:10" ht="21.75" customHeight="1" x14ac:dyDescent="0.6">
      <c r="A38" s="14"/>
      <c r="C38" s="201"/>
      <c r="D38" s="60"/>
      <c r="E38" s="60"/>
      <c r="F38" s="60"/>
      <c r="G38" s="60"/>
      <c r="H38" s="60"/>
      <c r="I38" s="60"/>
      <c r="J38" s="9"/>
    </row>
    <row r="39" spans="1:10" ht="21.75" customHeight="1" x14ac:dyDescent="0.6">
      <c r="A39" s="29"/>
      <c r="B39" s="29"/>
      <c r="C39" s="202"/>
      <c r="D39" s="232" t="s">
        <v>79</v>
      </c>
      <c r="E39" s="232"/>
      <c r="F39" s="232"/>
      <c r="G39" s="60"/>
      <c r="H39" s="60"/>
      <c r="I39" s="60"/>
    </row>
    <row r="40" spans="1:10" ht="21.75" customHeight="1" x14ac:dyDescent="0.6">
      <c r="B40" s="19"/>
      <c r="C40" s="203"/>
      <c r="D40" s="232" t="s">
        <v>78</v>
      </c>
      <c r="E40" s="232"/>
      <c r="F40" s="232"/>
      <c r="G40" s="204"/>
      <c r="H40" s="232" t="s">
        <v>28</v>
      </c>
      <c r="I40" s="232"/>
      <c r="J40" s="233"/>
    </row>
    <row r="41" spans="1:10" ht="21.75" customHeight="1" x14ac:dyDescent="0.6">
      <c r="B41" s="19"/>
      <c r="C41" s="203"/>
      <c r="D41" s="234" t="s">
        <v>40</v>
      </c>
      <c r="E41" s="234"/>
      <c r="F41" s="234"/>
      <c r="G41" s="204"/>
      <c r="H41" s="234" t="s">
        <v>40</v>
      </c>
      <c r="I41" s="234"/>
      <c r="J41" s="230"/>
    </row>
    <row r="42" spans="1:10" ht="21.75" customHeight="1" x14ac:dyDescent="0.6">
      <c r="B42" s="19"/>
      <c r="C42" s="203"/>
      <c r="D42" s="234" t="s">
        <v>143</v>
      </c>
      <c r="E42" s="234"/>
      <c r="F42" s="234"/>
      <c r="G42" s="204"/>
      <c r="H42" s="234" t="s">
        <v>143</v>
      </c>
      <c r="I42" s="234"/>
      <c r="J42" s="230"/>
    </row>
    <row r="43" spans="1:10" ht="21.75" customHeight="1" x14ac:dyDescent="0.55000000000000004">
      <c r="B43" s="19" t="s">
        <v>0</v>
      </c>
      <c r="C43" s="203"/>
      <c r="D43" s="2">
        <v>2567</v>
      </c>
      <c r="E43" s="205"/>
      <c r="F43" s="2">
        <v>2566</v>
      </c>
      <c r="G43" s="205"/>
      <c r="H43" s="2">
        <v>2567</v>
      </c>
      <c r="I43" s="205"/>
      <c r="J43" s="2">
        <v>2566</v>
      </c>
    </row>
    <row r="44" spans="1:10" ht="21.75" customHeight="1" x14ac:dyDescent="0.55000000000000004">
      <c r="B44" s="19"/>
      <c r="C44" s="203"/>
      <c r="D44" s="231" t="s">
        <v>50</v>
      </c>
      <c r="E44" s="231"/>
      <c r="F44" s="231"/>
      <c r="G44" s="231"/>
      <c r="H44" s="231"/>
      <c r="I44" s="231"/>
      <c r="J44" s="228"/>
    </row>
    <row r="45" spans="1:10" ht="21.75" customHeight="1" x14ac:dyDescent="0.6">
      <c r="A45" s="87" t="s">
        <v>99</v>
      </c>
      <c r="C45" s="206"/>
      <c r="D45" s="54">
        <f>D31</f>
        <v>773405</v>
      </c>
      <c r="E45" s="30"/>
      <c r="F45" s="54">
        <f>F31</f>
        <v>508281</v>
      </c>
      <c r="G45" s="30"/>
      <c r="H45" s="54">
        <f>H31</f>
        <v>28357</v>
      </c>
      <c r="I45" s="30"/>
      <c r="J45" s="54">
        <f>J31</f>
        <v>-126718</v>
      </c>
    </row>
    <row r="46" spans="1:10" ht="21.75" customHeight="1" x14ac:dyDescent="0.6">
      <c r="A46" s="12"/>
      <c r="C46" s="206"/>
      <c r="D46" s="30"/>
      <c r="E46" s="24"/>
      <c r="F46" s="30"/>
      <c r="G46" s="24"/>
      <c r="H46" s="30"/>
      <c r="I46" s="24"/>
      <c r="J46" s="30"/>
    </row>
    <row r="47" spans="1:10" ht="21.75" customHeight="1" x14ac:dyDescent="0.6">
      <c r="A47" s="12" t="s">
        <v>32</v>
      </c>
      <c r="C47" s="60"/>
      <c r="D47" s="28"/>
      <c r="E47" s="28"/>
      <c r="F47" s="28"/>
      <c r="G47" s="28"/>
      <c r="H47" s="28"/>
      <c r="I47" s="28"/>
      <c r="J47" s="28"/>
    </row>
    <row r="48" spans="1:10" ht="21.75" customHeight="1" x14ac:dyDescent="0.6">
      <c r="A48" s="10" t="s">
        <v>115</v>
      </c>
      <c r="C48" s="60"/>
      <c r="D48" s="28"/>
      <c r="E48" s="28"/>
      <c r="F48" s="28"/>
      <c r="G48" s="28"/>
      <c r="H48" s="28"/>
      <c r="I48" s="28"/>
      <c r="J48" s="28"/>
    </row>
    <row r="49" spans="1:10" ht="21.75" customHeight="1" x14ac:dyDescent="0.6">
      <c r="A49" s="10" t="s">
        <v>114</v>
      </c>
      <c r="B49" s="133"/>
      <c r="C49" s="60"/>
      <c r="D49" s="28"/>
      <c r="E49" s="28"/>
      <c r="F49" s="28"/>
      <c r="G49" s="28">
        <v>684</v>
      </c>
      <c r="H49" s="28"/>
      <c r="I49" s="28"/>
      <c r="J49" s="28"/>
    </row>
    <row r="50" spans="1:10" ht="21.75" customHeight="1" x14ac:dyDescent="0.55000000000000004">
      <c r="A50" s="66" t="s">
        <v>65</v>
      </c>
      <c r="B50" s="132">
        <v>4</v>
      </c>
      <c r="C50" s="60"/>
      <c r="D50" s="117">
        <v>45816</v>
      </c>
      <c r="E50" s="28"/>
      <c r="F50" s="117">
        <v>271302</v>
      </c>
      <c r="G50" s="28"/>
      <c r="H50" s="117">
        <v>0</v>
      </c>
      <c r="I50" s="28"/>
      <c r="J50" s="118">
        <v>0</v>
      </c>
    </row>
    <row r="51" spans="1:10" ht="21.75" customHeight="1" x14ac:dyDescent="0.6">
      <c r="A51" s="12" t="s">
        <v>116</v>
      </c>
      <c r="C51" s="60"/>
      <c r="D51" s="60"/>
      <c r="E51" s="60"/>
      <c r="F51" s="60"/>
      <c r="G51" s="60"/>
      <c r="H51" s="60"/>
      <c r="I51" s="60"/>
    </row>
    <row r="52" spans="1:10" ht="21.75" customHeight="1" x14ac:dyDescent="0.6">
      <c r="A52" s="12" t="s">
        <v>114</v>
      </c>
      <c r="C52" s="60"/>
      <c r="D52" s="123">
        <f>SUM(D50:D50)</f>
        <v>45816</v>
      </c>
      <c r="E52" s="124"/>
      <c r="F52" s="123">
        <f>SUM(F50:F50)</f>
        <v>271302</v>
      </c>
      <c r="G52" s="124"/>
      <c r="H52" s="123">
        <f>SUM(H50:H50)</f>
        <v>0</v>
      </c>
      <c r="I52" s="124"/>
      <c r="J52" s="123">
        <f>SUM(J50:J50)</f>
        <v>0</v>
      </c>
    </row>
    <row r="53" spans="1:10" ht="21.75" customHeight="1" x14ac:dyDescent="0.6">
      <c r="A53" s="12"/>
      <c r="B53" s="137"/>
      <c r="C53" s="60"/>
      <c r="D53" s="120"/>
      <c r="E53" s="124"/>
      <c r="F53" s="120"/>
      <c r="G53" s="124"/>
      <c r="H53" s="120"/>
      <c r="I53" s="124"/>
      <c r="J53" s="120"/>
    </row>
    <row r="54" spans="1:10" ht="21.75" customHeight="1" x14ac:dyDescent="0.6">
      <c r="A54" s="67" t="s">
        <v>117</v>
      </c>
      <c r="C54" s="60"/>
      <c r="D54" s="28"/>
      <c r="E54" s="28"/>
      <c r="F54" s="52"/>
      <c r="G54" s="52"/>
      <c r="H54" s="52"/>
      <c r="I54" s="52"/>
      <c r="J54" s="52"/>
    </row>
    <row r="55" spans="1:10" ht="21.75" customHeight="1" x14ac:dyDescent="0.6">
      <c r="A55" s="67" t="s">
        <v>114</v>
      </c>
      <c r="B55" s="133"/>
      <c r="C55" s="60"/>
      <c r="D55" s="28"/>
      <c r="E55" s="28"/>
      <c r="F55" s="52"/>
      <c r="G55" s="52"/>
      <c r="H55" s="52"/>
      <c r="I55" s="52"/>
      <c r="J55" s="52"/>
    </row>
    <row r="56" spans="1:10" ht="21.75" customHeight="1" x14ac:dyDescent="0.55000000000000004">
      <c r="A56" s="74" t="s">
        <v>158</v>
      </c>
      <c r="C56" s="60"/>
      <c r="D56" s="28"/>
      <c r="E56" s="28"/>
      <c r="F56" s="52"/>
      <c r="G56" s="52"/>
      <c r="H56" s="52"/>
      <c r="I56" s="52"/>
      <c r="J56" s="52"/>
    </row>
    <row r="57" spans="1:10" ht="21.75" customHeight="1" x14ac:dyDescent="0.55000000000000004">
      <c r="A57" s="74" t="s">
        <v>120</v>
      </c>
      <c r="C57" s="60"/>
      <c r="D57" s="28">
        <f>H57</f>
        <v>1124672</v>
      </c>
      <c r="E57" s="60"/>
      <c r="F57" s="28">
        <v>507898</v>
      </c>
      <c r="G57" s="60"/>
      <c r="H57" s="28">
        <v>1124672</v>
      </c>
      <c r="I57" s="60"/>
      <c r="J57" s="52">
        <v>507898</v>
      </c>
    </row>
    <row r="58" spans="1:10" ht="21.75" customHeight="1" x14ac:dyDescent="0.55000000000000004">
      <c r="A58" s="36" t="s">
        <v>122</v>
      </c>
      <c r="B58" s="132"/>
      <c r="C58" s="60"/>
      <c r="D58" s="28"/>
      <c r="E58" s="60"/>
      <c r="F58" s="28"/>
      <c r="G58" s="60"/>
      <c r="H58" s="28"/>
      <c r="I58" s="60"/>
      <c r="J58" s="52"/>
    </row>
    <row r="59" spans="1:10" ht="21.75" customHeight="1" x14ac:dyDescent="0.55000000000000004">
      <c r="A59" s="36" t="s">
        <v>113</v>
      </c>
      <c r="B59" s="6">
        <v>4</v>
      </c>
      <c r="C59" s="60"/>
      <c r="D59" s="63">
        <v>738935</v>
      </c>
      <c r="E59" s="44"/>
      <c r="F59" s="63">
        <v>162428</v>
      </c>
      <c r="G59" s="62"/>
      <c r="H59" s="63">
        <v>0</v>
      </c>
      <c r="I59" s="62"/>
      <c r="J59" s="73">
        <v>0</v>
      </c>
    </row>
    <row r="60" spans="1:10" ht="21.75" customHeight="1" x14ac:dyDescent="0.55000000000000004">
      <c r="A60" s="66" t="s">
        <v>105</v>
      </c>
      <c r="C60" s="60"/>
      <c r="D60" s="60"/>
      <c r="E60" s="60"/>
      <c r="F60" s="60"/>
      <c r="G60" s="60"/>
      <c r="H60" s="60"/>
      <c r="I60" s="60"/>
    </row>
    <row r="61" spans="1:10" ht="21.75" customHeight="1" x14ac:dyDescent="0.55000000000000004">
      <c r="A61" s="105" t="s">
        <v>90</v>
      </c>
      <c r="C61" s="60"/>
      <c r="D61" s="95">
        <v>-224935</v>
      </c>
      <c r="E61" s="207"/>
      <c r="F61" s="95">
        <v>-101579.6</v>
      </c>
      <c r="G61" s="207"/>
      <c r="H61" s="95">
        <v>-224935</v>
      </c>
      <c r="I61" s="207"/>
      <c r="J61" s="57">
        <v>-101579.6</v>
      </c>
    </row>
    <row r="62" spans="1:10" ht="21.75" customHeight="1" x14ac:dyDescent="0.6">
      <c r="A62" s="12" t="s">
        <v>118</v>
      </c>
      <c r="C62" s="60"/>
      <c r="D62" s="60"/>
      <c r="E62" s="60"/>
      <c r="F62" s="60"/>
      <c r="G62" s="60"/>
      <c r="H62" s="60"/>
      <c r="I62" s="60"/>
    </row>
    <row r="63" spans="1:10" ht="21.75" customHeight="1" x14ac:dyDescent="0.6">
      <c r="A63" s="12" t="s">
        <v>114</v>
      </c>
      <c r="B63" s="133"/>
      <c r="C63" s="60"/>
      <c r="D63" s="121">
        <f>SUM(D57:E61)</f>
        <v>1638672</v>
      </c>
      <c r="E63" s="120"/>
      <c r="F63" s="121">
        <f>SUM(F57:G61)</f>
        <v>568746.4</v>
      </c>
      <c r="G63" s="120"/>
      <c r="H63" s="121">
        <f>SUM(H57:I61)</f>
        <v>899737</v>
      </c>
      <c r="I63" s="120"/>
      <c r="J63" s="121">
        <f>SUM(J57:K61)</f>
        <v>406318.4</v>
      </c>
    </row>
    <row r="64" spans="1:10" ht="21.75" customHeight="1" x14ac:dyDescent="0.6">
      <c r="A64" s="12" t="s">
        <v>162</v>
      </c>
      <c r="C64" s="70"/>
      <c r="D64" s="122">
        <f>SUM(D52,D63)</f>
        <v>1684488</v>
      </c>
      <c r="E64" s="121"/>
      <c r="F64" s="122">
        <f>SUM(F52,F63)</f>
        <v>840048.4</v>
      </c>
      <c r="G64" s="121"/>
      <c r="H64" s="122">
        <f>SUM(H52,H63)</f>
        <v>899737</v>
      </c>
      <c r="I64" s="121"/>
      <c r="J64" s="122">
        <f>SUM(J52,J63)</f>
        <v>406318.4</v>
      </c>
    </row>
    <row r="65" spans="1:10" ht="21.75" customHeight="1" thickBot="1" x14ac:dyDescent="0.65">
      <c r="A65" s="27" t="s">
        <v>163</v>
      </c>
      <c r="B65" s="23"/>
      <c r="C65" s="70"/>
      <c r="D65" s="119">
        <f>SUM(D45,D64)</f>
        <v>2457893</v>
      </c>
      <c r="E65" s="120"/>
      <c r="F65" s="119">
        <f>SUM(F45,F64)</f>
        <v>1348329.4</v>
      </c>
      <c r="G65" s="120"/>
      <c r="H65" s="119">
        <f>SUM(H45,H64)</f>
        <v>928094</v>
      </c>
      <c r="I65" s="120"/>
      <c r="J65" s="119">
        <f>SUM(J45,J64)</f>
        <v>279600.40000000002</v>
      </c>
    </row>
    <row r="66" spans="1:10" ht="21.75" customHeight="1" thickTop="1" x14ac:dyDescent="0.55000000000000004">
      <c r="C66" s="60"/>
      <c r="D66" s="60"/>
      <c r="E66" s="60"/>
      <c r="F66" s="60"/>
      <c r="G66" s="60"/>
      <c r="H66" s="60"/>
      <c r="I66" s="60"/>
    </row>
  </sheetData>
  <mergeCells count="16">
    <mergeCell ref="D44:J44"/>
    <mergeCell ref="D39:F39"/>
    <mergeCell ref="D40:F40"/>
    <mergeCell ref="H40:J40"/>
    <mergeCell ref="D41:F41"/>
    <mergeCell ref="H41:J41"/>
    <mergeCell ref="D42:F42"/>
    <mergeCell ref="H42:J42"/>
    <mergeCell ref="D9:J9"/>
    <mergeCell ref="D4:F4"/>
    <mergeCell ref="D5:F5"/>
    <mergeCell ref="H5:J5"/>
    <mergeCell ref="D7:F7"/>
    <mergeCell ref="H6:J6"/>
    <mergeCell ref="H7:J7"/>
    <mergeCell ref="D6:F6"/>
  </mergeCells>
  <phoneticPr fontId="5" type="noConversion"/>
  <pageMargins left="0.8" right="0.8" top="0.48" bottom="0.5" header="0.5" footer="0.5"/>
  <pageSetup paperSize="9" scale="75" firstPageNumber="5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A66"/>
  <sheetViews>
    <sheetView showGridLines="0" view="pageBreakPreview" zoomScale="64" zoomScaleNormal="60" zoomScaleSheetLayoutView="70" workbookViewId="0">
      <selection activeCell="G37" sqref="G37"/>
    </sheetView>
  </sheetViews>
  <sheetFormatPr defaultColWidth="9.125" defaultRowHeight="22.5" customHeight="1" x14ac:dyDescent="0.55000000000000004"/>
  <cols>
    <col min="1" max="1" width="42.25" style="4" customWidth="1"/>
    <col min="2" max="2" width="14.25" style="4" customWidth="1"/>
    <col min="3" max="3" width="1.375" style="4" customWidth="1"/>
    <col min="4" max="4" width="14.25" style="4" customWidth="1"/>
    <col min="5" max="5" width="1.375" style="4" customWidth="1"/>
    <col min="6" max="6" width="16" style="4" customWidth="1"/>
    <col min="7" max="7" width="1.375" style="4" customWidth="1"/>
    <col min="8" max="8" width="15.375" style="4" customWidth="1"/>
    <col min="9" max="9" width="1.375" style="4" customWidth="1"/>
    <col min="10" max="10" width="24.125" style="4" customWidth="1"/>
    <col min="11" max="11" width="1.375" style="4" customWidth="1"/>
    <col min="12" max="12" width="18.75" style="4" bestFit="1" customWidth="1"/>
    <col min="13" max="13" width="1.375" style="4" customWidth="1"/>
    <col min="14" max="14" width="19.125" style="4" customWidth="1"/>
    <col min="15" max="15" width="1.375" style="4" customWidth="1"/>
    <col min="16" max="16" width="18.875" style="4" customWidth="1"/>
    <col min="17" max="17" width="1.375" style="4" customWidth="1"/>
    <col min="18" max="18" width="18.75" style="4" bestFit="1" customWidth="1"/>
    <col min="19" max="19" width="1.375" style="4" customWidth="1"/>
    <col min="20" max="20" width="16.25" style="4" customWidth="1"/>
    <col min="21" max="21" width="1.375" style="4" customWidth="1"/>
    <col min="22" max="22" width="9.125" style="4"/>
    <col min="23" max="23" width="14" style="4" bestFit="1" customWidth="1"/>
    <col min="24" max="24" width="13.625" style="4" bestFit="1" customWidth="1"/>
    <col min="25" max="16384" width="9.125" style="4"/>
  </cols>
  <sheetData>
    <row r="1" spans="1:21" ht="23.4" x14ac:dyDescent="0.6">
      <c r="A1" s="72" t="s">
        <v>57</v>
      </c>
      <c r="B1" s="32"/>
      <c r="C1" s="32"/>
      <c r="D1" s="32"/>
      <c r="E1" s="32"/>
    </row>
    <row r="2" spans="1:21" ht="23.4" x14ac:dyDescent="0.6">
      <c r="A2" s="236" t="s">
        <v>140</v>
      </c>
      <c r="B2" s="236"/>
      <c r="C2" s="33"/>
      <c r="D2" s="33"/>
      <c r="E2" s="33"/>
    </row>
    <row r="3" spans="1:21" ht="7.95" customHeight="1" x14ac:dyDescent="0.6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P3" s="18"/>
      <c r="Q3" s="18"/>
      <c r="R3" s="18"/>
      <c r="S3" s="18"/>
      <c r="T3" s="18"/>
    </row>
    <row r="4" spans="1:21" s="38" customFormat="1" ht="21.6" customHeight="1" x14ac:dyDescent="0.6">
      <c r="A4" s="71"/>
      <c r="B4" s="233" t="s">
        <v>74</v>
      </c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</row>
    <row r="5" spans="1:21" s="26" customFormat="1" ht="20.100000000000001" customHeight="1" x14ac:dyDescent="0.6">
      <c r="A5" s="47"/>
      <c r="B5" s="25"/>
      <c r="C5" s="25"/>
      <c r="D5" s="238" t="s">
        <v>49</v>
      </c>
      <c r="E5" s="238"/>
      <c r="F5" s="238"/>
      <c r="G5" s="238"/>
      <c r="H5" s="238"/>
      <c r="I5" s="25"/>
      <c r="J5" s="239" t="s">
        <v>53</v>
      </c>
      <c r="K5" s="239"/>
      <c r="L5" s="239"/>
      <c r="M5" s="239"/>
      <c r="N5" s="239"/>
      <c r="O5" s="239"/>
      <c r="P5" s="239"/>
      <c r="Q5" s="239"/>
      <c r="R5" s="239"/>
      <c r="S5" s="25"/>
      <c r="T5" s="25"/>
    </row>
    <row r="6" spans="1:21" s="26" customFormat="1" ht="20.100000000000001" customHeight="1" x14ac:dyDescent="0.6">
      <c r="A6" s="47"/>
      <c r="B6" s="25"/>
      <c r="C6" s="25"/>
      <c r="I6" s="43"/>
      <c r="J6" s="37" t="s">
        <v>77</v>
      </c>
      <c r="K6" s="25"/>
      <c r="L6" s="37"/>
      <c r="M6" s="25"/>
      <c r="N6" s="25"/>
      <c r="P6" s="37"/>
      <c r="Q6" s="25"/>
      <c r="R6" s="37"/>
      <c r="S6" s="25"/>
      <c r="T6" s="25"/>
    </row>
    <row r="7" spans="1:21" s="26" customFormat="1" ht="20.100000000000001" customHeight="1" x14ac:dyDescent="0.6">
      <c r="A7" s="47"/>
      <c r="B7" s="25"/>
      <c r="C7" s="25"/>
      <c r="I7" s="43"/>
      <c r="J7" s="37" t="s">
        <v>86</v>
      </c>
      <c r="K7" s="25"/>
      <c r="L7" s="37"/>
      <c r="M7" s="25"/>
      <c r="N7" s="43" t="s">
        <v>109</v>
      </c>
      <c r="P7" s="37" t="s">
        <v>137</v>
      </c>
      <c r="Q7" s="25"/>
      <c r="R7" s="37"/>
      <c r="S7" s="25"/>
      <c r="T7" s="25"/>
    </row>
    <row r="8" spans="1:21" s="26" customFormat="1" ht="22.2" customHeight="1" x14ac:dyDescent="0.6">
      <c r="A8" s="47"/>
      <c r="B8" s="25"/>
      <c r="C8" s="25"/>
      <c r="D8" s="237"/>
      <c r="E8" s="237"/>
      <c r="F8" s="237"/>
      <c r="G8" s="25"/>
      <c r="H8" s="43"/>
      <c r="I8" s="25"/>
      <c r="J8" s="37" t="s">
        <v>84</v>
      </c>
      <c r="K8" s="25"/>
      <c r="L8" s="37" t="s">
        <v>91</v>
      </c>
      <c r="M8" s="25"/>
      <c r="N8" s="25" t="s">
        <v>95</v>
      </c>
      <c r="P8" s="37" t="s">
        <v>110</v>
      </c>
      <c r="Q8" s="25"/>
      <c r="R8" s="37" t="s">
        <v>68</v>
      </c>
      <c r="S8" s="25"/>
      <c r="T8" s="25"/>
    </row>
    <row r="9" spans="1:21" s="26" customFormat="1" ht="22.2" customHeight="1" x14ac:dyDescent="0.6">
      <c r="A9" s="47"/>
      <c r="B9" s="43" t="s">
        <v>154</v>
      </c>
      <c r="C9" s="25"/>
      <c r="D9" s="43" t="s">
        <v>82</v>
      </c>
      <c r="E9" s="25"/>
      <c r="F9" s="37"/>
      <c r="G9" s="25"/>
      <c r="H9" s="37"/>
      <c r="I9" s="25"/>
      <c r="J9" s="37" t="s">
        <v>85</v>
      </c>
      <c r="K9" s="25"/>
      <c r="L9" s="37" t="s">
        <v>92</v>
      </c>
      <c r="M9" s="25"/>
      <c r="N9" s="25" t="s">
        <v>96</v>
      </c>
      <c r="P9" s="37" t="s">
        <v>93</v>
      </c>
      <c r="Q9" s="25"/>
      <c r="R9" s="37" t="s">
        <v>69</v>
      </c>
      <c r="S9" s="25"/>
      <c r="T9" s="25" t="s">
        <v>68</v>
      </c>
    </row>
    <row r="10" spans="1:21" s="26" customFormat="1" ht="22.2" customHeight="1" x14ac:dyDescent="0.6">
      <c r="A10" s="40"/>
      <c r="B10" s="25" t="s">
        <v>23</v>
      </c>
      <c r="C10" s="25"/>
      <c r="D10" s="43" t="s">
        <v>66</v>
      </c>
      <c r="E10" s="25"/>
      <c r="F10" s="37" t="s">
        <v>81</v>
      </c>
      <c r="G10" s="37"/>
      <c r="H10" s="37" t="s">
        <v>35</v>
      </c>
      <c r="I10" s="25"/>
      <c r="J10" s="37" t="s">
        <v>87</v>
      </c>
      <c r="K10" s="25"/>
      <c r="L10" s="37" t="s">
        <v>67</v>
      </c>
      <c r="M10" s="25"/>
      <c r="N10" s="25" t="s">
        <v>97</v>
      </c>
      <c r="O10" s="48"/>
      <c r="P10" s="37" t="s">
        <v>94</v>
      </c>
      <c r="Q10" s="25"/>
      <c r="R10" s="37" t="s">
        <v>38</v>
      </c>
      <c r="S10" s="25"/>
      <c r="T10" s="25" t="s">
        <v>38</v>
      </c>
      <c r="U10" s="48"/>
    </row>
    <row r="11" spans="1:21" s="38" customFormat="1" ht="17.100000000000001" customHeight="1" x14ac:dyDescent="0.6">
      <c r="A11" s="49"/>
      <c r="B11" s="235" t="s">
        <v>50</v>
      </c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50"/>
    </row>
    <row r="12" spans="1:21" ht="21.6" customHeight="1" x14ac:dyDescent="0.6">
      <c r="A12" s="187" t="s">
        <v>145</v>
      </c>
      <c r="B12" s="69"/>
      <c r="C12" s="41"/>
      <c r="D12" s="41"/>
      <c r="E12" s="41"/>
      <c r="F12" s="68"/>
      <c r="G12" s="41"/>
      <c r="H12" s="68"/>
      <c r="I12" s="41"/>
      <c r="J12" s="69"/>
      <c r="K12" s="21"/>
      <c r="L12" s="69"/>
      <c r="M12" s="21"/>
      <c r="N12" s="69"/>
      <c r="P12" s="69"/>
      <c r="Q12" s="21"/>
      <c r="R12" s="69"/>
      <c r="S12" s="21"/>
      <c r="T12" s="69"/>
    </row>
    <row r="13" spans="1:21" ht="21.6" customHeight="1" x14ac:dyDescent="0.6">
      <c r="A13" s="187" t="s">
        <v>133</v>
      </c>
      <c r="B13" s="39">
        <v>201600</v>
      </c>
      <c r="C13" s="39"/>
      <c r="D13" s="39">
        <v>20160</v>
      </c>
      <c r="E13" s="39"/>
      <c r="F13" s="39">
        <v>2500000</v>
      </c>
      <c r="G13" s="39"/>
      <c r="H13" s="39">
        <v>26587031</v>
      </c>
      <c r="I13" s="39"/>
      <c r="J13" s="39">
        <v>2302147</v>
      </c>
      <c r="K13" s="39"/>
      <c r="L13" s="39">
        <v>-1523675</v>
      </c>
      <c r="M13" s="39"/>
      <c r="N13" s="39">
        <v>-346548</v>
      </c>
      <c r="P13" s="39">
        <v>7760</v>
      </c>
      <c r="Q13" s="39"/>
      <c r="R13" s="39">
        <f>SUM(J13:P13)</f>
        <v>439684</v>
      </c>
      <c r="S13" s="39"/>
      <c r="T13" s="70">
        <f>SUM(B13:H13,R13)</f>
        <v>29748475</v>
      </c>
    </row>
    <row r="14" spans="1:21" ht="21.6" customHeight="1" x14ac:dyDescent="0.6">
      <c r="A14" s="21" t="s">
        <v>33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P14" s="21"/>
      <c r="Q14" s="21"/>
      <c r="R14" s="21"/>
      <c r="S14" s="21"/>
      <c r="T14" s="21"/>
    </row>
    <row r="15" spans="1:21" ht="21.6" customHeight="1" x14ac:dyDescent="0.55000000000000004">
      <c r="A15" s="4" t="s">
        <v>98</v>
      </c>
      <c r="B15" s="52">
        <v>0</v>
      </c>
      <c r="C15" s="52"/>
      <c r="D15" s="52">
        <v>0</v>
      </c>
      <c r="E15" s="52"/>
      <c r="F15" s="52">
        <v>0</v>
      </c>
      <c r="G15" s="52"/>
      <c r="H15" s="94">
        <f>'FS 5-6'!F31</f>
        <v>508281</v>
      </c>
      <c r="I15" s="52">
        <v>0</v>
      </c>
      <c r="J15" s="52">
        <v>0</v>
      </c>
      <c r="K15" s="52"/>
      <c r="L15" s="52">
        <v>0</v>
      </c>
      <c r="M15" s="52"/>
      <c r="N15" s="52">
        <v>0</v>
      </c>
      <c r="P15" s="52">
        <v>0</v>
      </c>
      <c r="Q15" s="52"/>
      <c r="R15" s="52">
        <f>SUM(J15:P15)</f>
        <v>0</v>
      </c>
      <c r="S15" s="52"/>
      <c r="T15" s="52">
        <f>SUM(B15:P15)</f>
        <v>508281</v>
      </c>
    </row>
    <row r="16" spans="1:21" ht="21.6" customHeight="1" x14ac:dyDescent="0.55000000000000004">
      <c r="A16" s="108" t="s">
        <v>34</v>
      </c>
      <c r="B16" s="62">
        <v>0</v>
      </c>
      <c r="C16" s="62"/>
      <c r="D16" s="62">
        <v>0</v>
      </c>
      <c r="E16" s="62"/>
      <c r="F16" s="62">
        <v>0</v>
      </c>
      <c r="G16" s="62"/>
      <c r="H16" s="62">
        <v>0</v>
      </c>
      <c r="I16" s="62"/>
      <c r="J16" s="62">
        <v>406318.4</v>
      </c>
      <c r="K16" s="62"/>
      <c r="L16" s="62">
        <v>271302</v>
      </c>
      <c r="M16" s="62"/>
      <c r="N16" s="62">
        <v>162428</v>
      </c>
      <c r="O16" s="38"/>
      <c r="P16" s="62">
        <v>0</v>
      </c>
      <c r="Q16" s="62"/>
      <c r="R16" s="52">
        <f>SUM(J16:P16)</f>
        <v>840048.4</v>
      </c>
      <c r="S16" s="62"/>
      <c r="T16" s="52">
        <f>SUM(B16:P16)</f>
        <v>840048.4</v>
      </c>
    </row>
    <row r="17" spans="1:27" s="7" customFormat="1" ht="21.6" customHeight="1" x14ac:dyDescent="0.6">
      <c r="A17" s="111" t="s">
        <v>157</v>
      </c>
      <c r="B17" s="56">
        <f>SUM(B15:B16)</f>
        <v>0</v>
      </c>
      <c r="D17" s="56">
        <f>SUM(D15:D16)</f>
        <v>0</v>
      </c>
      <c r="F17" s="56">
        <f>SUM(F15:F16)</f>
        <v>0</v>
      </c>
      <c r="G17" s="37"/>
      <c r="H17" s="56">
        <f>SUM(H15:H16)</f>
        <v>508281</v>
      </c>
      <c r="J17" s="56">
        <f>SUM(J15:J16)</f>
        <v>406318.4</v>
      </c>
      <c r="L17" s="56">
        <f>SUM(L15:L16)</f>
        <v>271302</v>
      </c>
      <c r="N17" s="56">
        <f>SUM(N15:N16)</f>
        <v>162428</v>
      </c>
      <c r="P17" s="56">
        <f>SUM(P15:P16)</f>
        <v>0</v>
      </c>
      <c r="R17" s="56">
        <f>SUM(R15:R16)</f>
        <v>840048.4</v>
      </c>
      <c r="T17" s="56">
        <f>SUM(T15:T16)</f>
        <v>1348329.4</v>
      </c>
      <c r="V17" s="26"/>
      <c r="W17" s="54"/>
      <c r="Z17" s="77"/>
      <c r="AA17" s="77"/>
    </row>
    <row r="18" spans="1:27" ht="21.6" customHeight="1" thickBot="1" x14ac:dyDescent="0.65">
      <c r="A18" s="98" t="s">
        <v>146</v>
      </c>
      <c r="B18" s="129">
        <f>B13+B17</f>
        <v>201600</v>
      </c>
      <c r="C18" s="130"/>
      <c r="D18" s="129">
        <f>D13+D17</f>
        <v>20160</v>
      </c>
      <c r="E18" s="130"/>
      <c r="F18" s="129">
        <f>F13+F17</f>
        <v>2500000</v>
      </c>
      <c r="G18" s="130"/>
      <c r="H18" s="129">
        <f>H13+H17</f>
        <v>27095312</v>
      </c>
      <c r="I18" s="130"/>
      <c r="J18" s="129">
        <f>J13+J17</f>
        <v>2708465.4</v>
      </c>
      <c r="K18" s="130"/>
      <c r="L18" s="129">
        <f>L13+L17</f>
        <v>-1252373</v>
      </c>
      <c r="M18" s="130"/>
      <c r="N18" s="129">
        <f>N13+N17</f>
        <v>-184120</v>
      </c>
      <c r="O18" s="112"/>
      <c r="P18" s="129">
        <f>P13+P17</f>
        <v>7760</v>
      </c>
      <c r="Q18" s="130"/>
      <c r="R18" s="129">
        <f>R13+R17</f>
        <v>1279732.3999999999</v>
      </c>
      <c r="S18" s="130"/>
      <c r="T18" s="129">
        <f>T13+T17</f>
        <v>31096804.399999999</v>
      </c>
      <c r="V18" s="38"/>
      <c r="W18" s="38"/>
    </row>
    <row r="19" spans="1:27" s="21" customFormat="1" ht="19.8" customHeight="1" thickTop="1" x14ac:dyDescent="0.6">
      <c r="A19" s="12"/>
      <c r="H19" s="70"/>
      <c r="N19" s="70"/>
      <c r="R19" s="70"/>
      <c r="T19" s="70"/>
    </row>
    <row r="20" spans="1:27" ht="22.2" customHeight="1" x14ac:dyDescent="0.6">
      <c r="A20" s="187" t="s">
        <v>149</v>
      </c>
      <c r="B20" s="69"/>
      <c r="C20" s="41"/>
      <c r="D20" s="41"/>
      <c r="E20" s="41"/>
      <c r="F20" s="68"/>
      <c r="G20" s="41"/>
      <c r="H20" s="41"/>
      <c r="I20" s="41"/>
      <c r="J20" s="69"/>
      <c r="K20" s="21"/>
      <c r="L20" s="69"/>
      <c r="M20" s="21"/>
      <c r="N20" s="69"/>
      <c r="P20" s="69"/>
      <c r="Q20" s="21"/>
      <c r="R20" s="69"/>
      <c r="S20" s="21"/>
      <c r="T20" s="69"/>
    </row>
    <row r="21" spans="1:27" ht="22.2" customHeight="1" x14ac:dyDescent="0.6">
      <c r="A21" s="187" t="s">
        <v>148</v>
      </c>
      <c r="B21" s="39">
        <v>201600</v>
      </c>
      <c r="C21" s="39"/>
      <c r="D21" s="39">
        <v>20160</v>
      </c>
      <c r="E21" s="39"/>
      <c r="F21" s="39">
        <v>2500000</v>
      </c>
      <c r="G21" s="39"/>
      <c r="H21" s="39">
        <v>24725554</v>
      </c>
      <c r="I21" s="39"/>
      <c r="J21" s="39">
        <v>3721572</v>
      </c>
      <c r="K21" s="39"/>
      <c r="L21" s="39">
        <v>-1093657</v>
      </c>
      <c r="M21" s="39"/>
      <c r="N21" s="39">
        <v>152196</v>
      </c>
      <c r="P21" s="39">
        <v>9438</v>
      </c>
      <c r="Q21" s="39"/>
      <c r="R21" s="39">
        <f>SUM(J21:P21)</f>
        <v>2789549</v>
      </c>
      <c r="S21" s="39"/>
      <c r="T21" s="70">
        <f>SUM(B21:H21,R21)</f>
        <v>30236863</v>
      </c>
    </row>
    <row r="22" spans="1:27" ht="22.2" customHeight="1" x14ac:dyDescent="0.6">
      <c r="A22" s="21" t="s">
        <v>33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P22" s="21"/>
      <c r="Q22" s="21"/>
      <c r="R22" s="21"/>
      <c r="S22" s="21"/>
      <c r="T22" s="21"/>
    </row>
    <row r="23" spans="1:27" ht="22.2" customHeight="1" x14ac:dyDescent="0.55000000000000004">
      <c r="A23" s="4" t="s">
        <v>98</v>
      </c>
      <c r="B23" s="52">
        <v>0</v>
      </c>
      <c r="C23" s="52"/>
      <c r="D23" s="52">
        <v>0</v>
      </c>
      <c r="E23" s="52"/>
      <c r="F23" s="52">
        <v>0</v>
      </c>
      <c r="G23" s="52"/>
      <c r="H23" s="94">
        <f>'FS 5-6'!D31</f>
        <v>773405</v>
      </c>
      <c r="I23" s="52"/>
      <c r="J23" s="52">
        <v>0</v>
      </c>
      <c r="K23" s="52"/>
      <c r="L23" s="52">
        <v>0</v>
      </c>
      <c r="M23" s="52"/>
      <c r="N23" s="52">
        <v>0</v>
      </c>
      <c r="P23" s="52">
        <v>0</v>
      </c>
      <c r="Q23" s="52"/>
      <c r="R23" s="62">
        <f>SUM(J23:P23)</f>
        <v>0</v>
      </c>
      <c r="S23" s="52"/>
      <c r="T23" s="52">
        <f>SUM(B23:P23)</f>
        <v>773405</v>
      </c>
    </row>
    <row r="24" spans="1:27" ht="22.2" customHeight="1" x14ac:dyDescent="0.55000000000000004">
      <c r="A24" s="108" t="s">
        <v>34</v>
      </c>
      <c r="B24" s="62">
        <v>0</v>
      </c>
      <c r="C24" s="62"/>
      <c r="D24" s="62">
        <v>0</v>
      </c>
      <c r="E24" s="62"/>
      <c r="F24" s="62">
        <v>0</v>
      </c>
      <c r="G24" s="62"/>
      <c r="H24" s="62">
        <v>0</v>
      </c>
      <c r="I24" s="62"/>
      <c r="J24" s="62">
        <f>'FS 5-6'!D57+'FS 5-6'!D61</f>
        <v>899737</v>
      </c>
      <c r="K24" s="62"/>
      <c r="L24" s="62">
        <f>'FS 5-6'!D50</f>
        <v>45816</v>
      </c>
      <c r="M24" s="62"/>
      <c r="N24" s="62">
        <f>'FS 5-6'!D59</f>
        <v>738935</v>
      </c>
      <c r="O24" s="38"/>
      <c r="P24" s="62">
        <v>0</v>
      </c>
      <c r="Q24" s="62"/>
      <c r="R24" s="62">
        <f>SUM(J24:P24)</f>
        <v>1684488</v>
      </c>
      <c r="S24" s="62"/>
      <c r="T24" s="52">
        <f>SUM(B24:Q24)</f>
        <v>1684488</v>
      </c>
    </row>
    <row r="25" spans="1:27" ht="22.2" customHeight="1" x14ac:dyDescent="0.6">
      <c r="A25" s="111" t="s">
        <v>157</v>
      </c>
      <c r="B25" s="56">
        <f>SUM(B23:B24)</f>
        <v>0</v>
      </c>
      <c r="C25" s="7"/>
      <c r="D25" s="56">
        <f>SUM(D23:D24)</f>
        <v>0</v>
      </c>
      <c r="E25" s="7"/>
      <c r="F25" s="56">
        <f>SUM(F23:F24)</f>
        <v>0</v>
      </c>
      <c r="G25" s="37"/>
      <c r="H25" s="56">
        <f>SUM(H23:H24)</f>
        <v>773405</v>
      </c>
      <c r="I25" s="7"/>
      <c r="J25" s="56">
        <f>SUM(J23:J24)</f>
        <v>899737</v>
      </c>
      <c r="K25" s="7"/>
      <c r="L25" s="56">
        <f>SUM(L23:L24)</f>
        <v>45816</v>
      </c>
      <c r="M25" s="7"/>
      <c r="N25" s="56">
        <f>SUM(N23:N24)</f>
        <v>738935</v>
      </c>
      <c r="O25" s="7"/>
      <c r="P25" s="56">
        <f>SUM(P23:P24)</f>
        <v>0</v>
      </c>
      <c r="Q25" s="7"/>
      <c r="R25" s="56">
        <f>SUM(R23:R24)</f>
        <v>1684488</v>
      </c>
      <c r="S25" s="7"/>
      <c r="T25" s="56">
        <f>SUM(T23:T24)</f>
        <v>2457893</v>
      </c>
    </row>
    <row r="26" spans="1:27" ht="22.2" customHeight="1" thickBot="1" x14ac:dyDescent="0.65">
      <c r="A26" s="98" t="s">
        <v>147</v>
      </c>
      <c r="B26" s="129">
        <f>B21+B25</f>
        <v>201600</v>
      </c>
      <c r="C26" s="130"/>
      <c r="D26" s="129">
        <f>D21+D25</f>
        <v>20160</v>
      </c>
      <c r="E26" s="130"/>
      <c r="F26" s="129">
        <f>F21+F25</f>
        <v>2500000</v>
      </c>
      <c r="G26" s="130"/>
      <c r="H26" s="129">
        <f>H21+H25</f>
        <v>25498959</v>
      </c>
      <c r="I26" s="130"/>
      <c r="J26" s="129">
        <f>J21+J25</f>
        <v>4621309</v>
      </c>
      <c r="K26" s="130"/>
      <c r="L26" s="129">
        <f>L21+L25</f>
        <v>-1047841</v>
      </c>
      <c r="M26" s="130"/>
      <c r="N26" s="129">
        <f>N21+N25</f>
        <v>891131</v>
      </c>
      <c r="O26" s="112"/>
      <c r="P26" s="129">
        <f>P21+P25</f>
        <v>9438</v>
      </c>
      <c r="Q26" s="130"/>
      <c r="R26" s="129">
        <f>R21+R25</f>
        <v>4474037</v>
      </c>
      <c r="S26" s="130"/>
      <c r="T26" s="129">
        <f>T21+T25</f>
        <v>32694756</v>
      </c>
    </row>
    <row r="27" spans="1:27" ht="22.2" customHeight="1" thickTop="1" x14ac:dyDescent="0.55000000000000004"/>
    <row r="28" spans="1:27" ht="22.2" customHeight="1" x14ac:dyDescent="0.55000000000000004"/>
    <row r="29" spans="1:27" ht="22.2" customHeight="1" x14ac:dyDescent="0.55000000000000004"/>
    <row r="30" spans="1:27" ht="22.2" customHeight="1" x14ac:dyDescent="0.55000000000000004"/>
    <row r="31" spans="1:27" ht="22.2" customHeight="1" x14ac:dyDescent="0.55000000000000004">
      <c r="B31" s="4" t="s">
        <v>14</v>
      </c>
    </row>
    <row r="33" spans="2:20" ht="22.5" customHeight="1" x14ac:dyDescent="0.55000000000000004">
      <c r="B33" s="183"/>
      <c r="F33" s="183"/>
      <c r="R33" s="180"/>
      <c r="T33" s="180"/>
    </row>
    <row r="34" spans="2:20" ht="22.5" customHeight="1" x14ac:dyDescent="0.55000000000000004">
      <c r="B34" s="183"/>
      <c r="F34" s="183"/>
    </row>
    <row r="37" spans="2:20" ht="22.5" customHeight="1" x14ac:dyDescent="0.55000000000000004">
      <c r="B37" s="180"/>
      <c r="C37" s="180"/>
      <c r="D37" s="180"/>
      <c r="E37" s="180"/>
      <c r="F37" s="180"/>
      <c r="G37" s="180"/>
      <c r="H37" s="180"/>
    </row>
    <row r="38" spans="2:20" ht="22.5" customHeight="1" x14ac:dyDescent="0.55000000000000004">
      <c r="B38" s="180"/>
      <c r="C38" s="180"/>
      <c r="D38" s="180"/>
      <c r="E38" s="180"/>
      <c r="F38" s="180"/>
      <c r="G38" s="180"/>
      <c r="H38" s="180"/>
    </row>
    <row r="39" spans="2:20" ht="22.5" customHeight="1" x14ac:dyDescent="0.55000000000000004">
      <c r="B39" s="180"/>
      <c r="C39" s="180"/>
      <c r="D39" s="180"/>
      <c r="E39" s="180"/>
      <c r="F39" s="180"/>
      <c r="G39" s="180"/>
      <c r="H39" s="180"/>
    </row>
    <row r="40" spans="2:20" ht="22.5" customHeight="1" x14ac:dyDescent="0.55000000000000004">
      <c r="B40" s="180"/>
      <c r="C40" s="180"/>
      <c r="D40" s="180"/>
      <c r="E40" s="180"/>
      <c r="F40" s="180"/>
      <c r="G40" s="180"/>
      <c r="H40" s="180"/>
    </row>
    <row r="41" spans="2:20" ht="22.5" customHeight="1" x14ac:dyDescent="0.55000000000000004">
      <c r="B41" s="180"/>
      <c r="C41" s="180"/>
      <c r="D41" s="180"/>
      <c r="E41" s="180"/>
      <c r="F41" s="180"/>
      <c r="G41" s="180"/>
      <c r="H41" s="180"/>
    </row>
    <row r="42" spans="2:20" ht="22.5" customHeight="1" x14ac:dyDescent="0.55000000000000004">
      <c r="B42" s="180"/>
      <c r="C42" s="180"/>
      <c r="D42" s="180"/>
      <c r="E42" s="180"/>
      <c r="F42" s="180"/>
      <c r="G42" s="180"/>
      <c r="H42" s="180"/>
    </row>
    <row r="43" spans="2:20" ht="22.5" customHeight="1" x14ac:dyDescent="0.55000000000000004">
      <c r="B43" s="180"/>
      <c r="C43" s="180"/>
      <c r="D43" s="180"/>
      <c r="E43" s="180"/>
      <c r="F43" s="180"/>
      <c r="G43" s="180"/>
      <c r="H43" s="180"/>
    </row>
    <row r="44" spans="2:20" ht="22.5" customHeight="1" x14ac:dyDescent="0.55000000000000004">
      <c r="B44" s="180"/>
      <c r="C44" s="180"/>
      <c r="D44" s="180"/>
      <c r="E44" s="180"/>
      <c r="F44" s="180"/>
      <c r="G44" s="180"/>
      <c r="H44" s="180"/>
    </row>
    <row r="45" spans="2:20" ht="22.5" customHeight="1" x14ac:dyDescent="0.55000000000000004">
      <c r="B45" s="180"/>
      <c r="C45" s="180"/>
      <c r="D45" s="180"/>
      <c r="E45" s="180"/>
      <c r="F45" s="180"/>
      <c r="G45" s="180"/>
      <c r="H45" s="180"/>
    </row>
    <row r="46" spans="2:20" ht="22.5" customHeight="1" x14ac:dyDescent="0.55000000000000004">
      <c r="B46" s="180"/>
      <c r="C46" s="180"/>
      <c r="D46" s="180"/>
      <c r="E46" s="180"/>
      <c r="F46" s="180"/>
      <c r="G46" s="180"/>
      <c r="H46" s="180"/>
    </row>
    <row r="47" spans="2:20" ht="22.5" customHeight="1" x14ac:dyDescent="0.55000000000000004">
      <c r="B47" s="180"/>
      <c r="C47" s="180"/>
      <c r="D47" s="180"/>
      <c r="E47" s="180"/>
      <c r="F47" s="180"/>
      <c r="G47" s="180"/>
      <c r="H47" s="180"/>
    </row>
    <row r="48" spans="2:20" ht="22.5" customHeight="1" x14ac:dyDescent="0.55000000000000004">
      <c r="B48" s="180"/>
      <c r="C48" s="180"/>
      <c r="D48" s="180"/>
      <c r="E48" s="180"/>
      <c r="F48" s="180"/>
      <c r="G48" s="180"/>
      <c r="H48" s="180"/>
    </row>
    <row r="49" spans="2:8" ht="22.5" customHeight="1" x14ac:dyDescent="0.55000000000000004">
      <c r="B49" s="180"/>
      <c r="C49" s="180"/>
      <c r="D49" s="180"/>
      <c r="E49" s="180"/>
      <c r="F49" s="180"/>
      <c r="G49" s="180">
        <v>684</v>
      </c>
      <c r="H49" s="180"/>
    </row>
    <row r="50" spans="2:8" ht="22.5" customHeight="1" x14ac:dyDescent="0.55000000000000004">
      <c r="B50" s="180"/>
      <c r="C50" s="180"/>
      <c r="D50" s="180"/>
      <c r="E50" s="180"/>
      <c r="F50" s="180"/>
      <c r="G50" s="180"/>
      <c r="H50" s="180"/>
    </row>
    <row r="51" spans="2:8" ht="22.5" customHeight="1" x14ac:dyDescent="0.55000000000000004">
      <c r="B51" s="180"/>
      <c r="C51" s="180"/>
      <c r="D51" s="180"/>
      <c r="E51" s="180"/>
      <c r="F51" s="180"/>
      <c r="G51" s="180"/>
      <c r="H51" s="180"/>
    </row>
    <row r="52" spans="2:8" ht="22.5" customHeight="1" x14ac:dyDescent="0.55000000000000004">
      <c r="B52" s="180"/>
      <c r="C52" s="180"/>
      <c r="D52" s="180"/>
      <c r="E52" s="180"/>
      <c r="F52" s="180"/>
      <c r="G52" s="180"/>
      <c r="H52" s="180"/>
    </row>
    <row r="53" spans="2:8" ht="22.5" customHeight="1" x14ac:dyDescent="0.55000000000000004">
      <c r="B53" s="180"/>
      <c r="C53" s="180"/>
      <c r="D53" s="180"/>
      <c r="E53" s="180"/>
      <c r="F53" s="180"/>
      <c r="G53" s="180"/>
      <c r="H53" s="180"/>
    </row>
    <row r="54" spans="2:8" ht="22.5" customHeight="1" x14ac:dyDescent="0.55000000000000004">
      <c r="B54" s="180"/>
      <c r="C54" s="180"/>
      <c r="D54" s="180"/>
      <c r="E54" s="180"/>
      <c r="F54" s="180"/>
      <c r="G54" s="180"/>
      <c r="H54" s="180"/>
    </row>
    <row r="55" spans="2:8" ht="22.5" customHeight="1" x14ac:dyDescent="0.55000000000000004">
      <c r="B55" s="180"/>
      <c r="C55" s="180"/>
      <c r="D55" s="180"/>
      <c r="E55" s="180"/>
      <c r="F55" s="180"/>
      <c r="G55" s="180"/>
      <c r="H55" s="180"/>
    </row>
    <row r="56" spans="2:8" ht="22.5" customHeight="1" x14ac:dyDescent="0.55000000000000004">
      <c r="B56" s="180"/>
      <c r="C56" s="180"/>
      <c r="D56" s="180"/>
      <c r="E56" s="180"/>
      <c r="F56" s="180"/>
      <c r="G56" s="180"/>
      <c r="H56" s="180"/>
    </row>
    <row r="57" spans="2:8" ht="22.5" customHeight="1" x14ac:dyDescent="0.55000000000000004">
      <c r="B57" s="180"/>
      <c r="C57" s="180"/>
      <c r="D57" s="180"/>
      <c r="E57" s="180"/>
      <c r="F57" s="180"/>
      <c r="G57" s="180"/>
      <c r="H57" s="180"/>
    </row>
    <row r="58" spans="2:8" ht="22.5" customHeight="1" x14ac:dyDescent="0.55000000000000004">
      <c r="B58" s="180"/>
      <c r="C58" s="180"/>
      <c r="D58" s="180"/>
      <c r="E58" s="180"/>
      <c r="F58" s="180"/>
      <c r="G58" s="180"/>
      <c r="H58" s="180"/>
    </row>
    <row r="59" spans="2:8" ht="22.5" customHeight="1" x14ac:dyDescent="0.55000000000000004">
      <c r="B59" s="180"/>
      <c r="C59" s="180"/>
      <c r="D59" s="180"/>
      <c r="E59" s="180"/>
      <c r="F59" s="180"/>
      <c r="G59" s="180"/>
      <c r="H59" s="180"/>
    </row>
    <row r="60" spans="2:8" ht="22.5" customHeight="1" x14ac:dyDescent="0.55000000000000004">
      <c r="B60" s="180"/>
      <c r="C60" s="180"/>
      <c r="D60" s="180"/>
      <c r="E60" s="180"/>
      <c r="F60" s="180"/>
      <c r="G60" s="180"/>
      <c r="H60" s="180"/>
    </row>
    <row r="61" spans="2:8" ht="22.5" customHeight="1" x14ac:dyDescent="0.55000000000000004">
      <c r="B61" s="180"/>
      <c r="C61" s="180"/>
      <c r="D61" s="180"/>
      <c r="E61" s="180"/>
      <c r="F61" s="180"/>
      <c r="G61" s="180"/>
      <c r="H61" s="180"/>
    </row>
    <row r="62" spans="2:8" ht="22.5" customHeight="1" x14ac:dyDescent="0.55000000000000004">
      <c r="B62" s="180"/>
      <c r="C62" s="180"/>
      <c r="D62" s="180"/>
      <c r="E62" s="180"/>
      <c r="F62" s="180"/>
      <c r="G62" s="180"/>
      <c r="H62" s="180"/>
    </row>
    <row r="63" spans="2:8" ht="22.5" customHeight="1" x14ac:dyDescent="0.55000000000000004">
      <c r="B63" s="180"/>
      <c r="C63" s="180"/>
      <c r="D63" s="180"/>
      <c r="E63" s="180"/>
      <c r="F63" s="180"/>
      <c r="G63" s="180"/>
      <c r="H63" s="180"/>
    </row>
    <row r="64" spans="2:8" ht="22.5" customHeight="1" x14ac:dyDescent="0.55000000000000004">
      <c r="B64" s="180"/>
      <c r="C64" s="180"/>
      <c r="D64" s="180"/>
      <c r="E64" s="180"/>
      <c r="F64" s="180"/>
      <c r="G64" s="180"/>
      <c r="H64" s="180"/>
    </row>
    <row r="65" spans="2:8" ht="22.5" customHeight="1" x14ac:dyDescent="0.55000000000000004">
      <c r="B65" s="180"/>
      <c r="C65" s="180"/>
      <c r="D65" s="180"/>
      <c r="E65" s="180"/>
      <c r="F65" s="180"/>
      <c r="G65" s="180"/>
      <c r="H65" s="180"/>
    </row>
    <row r="66" spans="2:8" ht="22.5" customHeight="1" x14ac:dyDescent="0.55000000000000004">
      <c r="B66" s="180"/>
      <c r="C66" s="180"/>
      <c r="D66" s="180"/>
      <c r="E66" s="180"/>
      <c r="F66" s="180"/>
      <c r="G66" s="180"/>
      <c r="H66" s="180"/>
    </row>
  </sheetData>
  <mergeCells count="6">
    <mergeCell ref="B11:T11"/>
    <mergeCell ref="A2:B2"/>
    <mergeCell ref="D8:F8"/>
    <mergeCell ref="D5:H5"/>
    <mergeCell ref="B4:T4"/>
    <mergeCell ref="J5:R5"/>
  </mergeCells>
  <pageMargins left="0.65" right="0.4" top="0.6" bottom="0.5" header="0.5" footer="0.5"/>
  <pageSetup paperSize="9" scale="67" firstPageNumber="7" fitToWidth="0" fitToHeight="0" orientation="landscape" useFirstPageNumber="1" r:id="rId1"/>
  <headerFooter>
    <oddFooter>&amp;L&amp;16 หมายเหตุประกอบงบการเงินเป็นส่วนหนึ่งของงบการเงินระหว่างกาลนี้
&amp;C&amp;16&amp;P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S66"/>
  <sheetViews>
    <sheetView showGridLines="0" view="pageBreakPreview" topLeftCell="A25" zoomScale="64" zoomScaleNormal="70" zoomScaleSheetLayoutView="70" workbookViewId="0">
      <selection activeCell="D54" sqref="D54"/>
    </sheetView>
  </sheetViews>
  <sheetFormatPr defaultColWidth="9.125" defaultRowHeight="22.2" customHeight="1" x14ac:dyDescent="0.55000000000000004"/>
  <cols>
    <col min="1" max="1" width="44.25" style="7" customWidth="1"/>
    <col min="2" max="2" width="16.125" style="7" customWidth="1"/>
    <col min="3" max="3" width="1.375" style="7" customWidth="1"/>
    <col min="4" max="4" width="16.25" style="7" customWidth="1"/>
    <col min="5" max="5" width="1.375" style="7" customWidth="1"/>
    <col min="6" max="6" width="16.75" style="7" customWidth="1"/>
    <col min="7" max="7" width="1.125" style="7" customWidth="1"/>
    <col min="8" max="8" width="18.625" style="7" customWidth="1"/>
    <col min="9" max="9" width="1.125" style="7" customWidth="1"/>
    <col min="10" max="10" width="26" style="7" customWidth="1"/>
    <col min="11" max="11" width="1.125" style="7" customWidth="1"/>
    <col min="12" max="12" width="23.375" style="7" customWidth="1"/>
    <col min="13" max="13" width="1.125" style="7" customWidth="1"/>
    <col min="14" max="14" width="21.125" style="7" customWidth="1"/>
    <col min="15" max="15" width="1.125" style="7" customWidth="1"/>
    <col min="16" max="16" width="17.125" style="7" customWidth="1"/>
    <col min="17" max="17" width="1.125" style="7" customWidth="1"/>
    <col min="18" max="18" width="13.875" style="7" bestFit="1" customWidth="1"/>
    <col min="19" max="19" width="13.625" style="7" bestFit="1" customWidth="1"/>
    <col min="20" max="16384" width="9.125" style="7"/>
  </cols>
  <sheetData>
    <row r="1" spans="1:19" ht="22.5" customHeight="1" x14ac:dyDescent="0.6">
      <c r="A1" s="72" t="s">
        <v>57</v>
      </c>
      <c r="B1" s="32"/>
      <c r="C1" s="32"/>
      <c r="D1" s="32"/>
      <c r="E1" s="32"/>
      <c r="F1" s="32"/>
      <c r="G1" s="32"/>
      <c r="H1" s="32"/>
      <c r="I1" s="4"/>
      <c r="J1" s="32"/>
      <c r="K1" s="4"/>
      <c r="L1" s="4"/>
      <c r="M1" s="4"/>
      <c r="N1" s="4"/>
      <c r="O1" s="4"/>
      <c r="P1" s="4"/>
      <c r="Q1" s="4"/>
    </row>
    <row r="2" spans="1:19" ht="22.5" customHeight="1" x14ac:dyDescent="0.6">
      <c r="A2" s="236" t="s">
        <v>140</v>
      </c>
      <c r="B2" s="236"/>
      <c r="C2" s="33"/>
      <c r="D2" s="33"/>
      <c r="E2" s="33"/>
      <c r="F2" s="32"/>
      <c r="G2" s="32"/>
      <c r="H2" s="32"/>
      <c r="I2" s="4"/>
      <c r="J2" s="32"/>
      <c r="K2" s="4"/>
      <c r="L2" s="4"/>
      <c r="M2" s="4"/>
      <c r="N2" s="4"/>
      <c r="O2" s="4"/>
      <c r="P2" s="4"/>
      <c r="Q2" s="4"/>
    </row>
    <row r="3" spans="1:19" ht="8.5500000000000007" customHeight="1" x14ac:dyDescent="0.6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4"/>
      <c r="N3" s="18"/>
      <c r="O3" s="18"/>
      <c r="P3" s="18"/>
      <c r="Q3" s="18"/>
    </row>
    <row r="4" spans="1:19" ht="22.5" customHeight="1" x14ac:dyDescent="0.6">
      <c r="A4" s="2"/>
      <c r="B4" s="233" t="s">
        <v>28</v>
      </c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</row>
    <row r="5" spans="1:19" ht="22.5" customHeight="1" x14ac:dyDescent="0.55000000000000004">
      <c r="A5" s="26"/>
      <c r="B5" s="25"/>
      <c r="C5" s="25"/>
      <c r="D5" s="238" t="s">
        <v>49</v>
      </c>
      <c r="E5" s="238"/>
      <c r="F5" s="238"/>
      <c r="G5" s="238"/>
      <c r="H5" s="238"/>
      <c r="I5" s="25"/>
      <c r="J5" s="241" t="s">
        <v>53</v>
      </c>
      <c r="K5" s="241"/>
      <c r="L5" s="241"/>
      <c r="M5" s="241"/>
      <c r="N5" s="241"/>
      <c r="O5" s="25"/>
      <c r="P5" s="25"/>
      <c r="Q5" s="25"/>
    </row>
    <row r="6" spans="1:19" ht="22.5" customHeight="1" x14ac:dyDescent="0.55000000000000004">
      <c r="A6" s="26"/>
      <c r="B6" s="25"/>
      <c r="C6" s="25"/>
      <c r="D6" s="25"/>
      <c r="E6" s="25"/>
      <c r="F6" s="25"/>
      <c r="G6" s="25"/>
      <c r="H6" s="25"/>
      <c r="I6" s="25"/>
      <c r="J6" s="64" t="s">
        <v>77</v>
      </c>
      <c r="K6" s="43"/>
      <c r="L6" s="25"/>
      <c r="M6" s="25"/>
      <c r="N6" s="43"/>
      <c r="O6" s="25"/>
      <c r="P6" s="25"/>
      <c r="Q6" s="25"/>
    </row>
    <row r="7" spans="1:19" ht="22.5" customHeight="1" x14ac:dyDescent="0.55000000000000004">
      <c r="A7" s="26"/>
      <c r="B7" s="25"/>
      <c r="C7" s="25"/>
      <c r="I7" s="25"/>
      <c r="J7" s="64" t="s">
        <v>86</v>
      </c>
      <c r="K7" s="25"/>
      <c r="L7" s="43" t="s">
        <v>137</v>
      </c>
      <c r="M7" s="25"/>
      <c r="N7" s="25"/>
      <c r="O7" s="31"/>
      <c r="P7" s="25"/>
      <c r="Q7" s="31"/>
    </row>
    <row r="8" spans="1:19" ht="22.5" customHeight="1" x14ac:dyDescent="0.55000000000000004">
      <c r="A8" s="26"/>
      <c r="B8" s="25"/>
      <c r="C8" s="25"/>
      <c r="D8" s="237"/>
      <c r="E8" s="237"/>
      <c r="F8" s="237"/>
      <c r="G8" s="25"/>
      <c r="H8" s="43"/>
      <c r="I8" s="25"/>
      <c r="J8" s="64" t="s">
        <v>84</v>
      </c>
      <c r="K8" s="2"/>
      <c r="L8" s="37" t="s">
        <v>110</v>
      </c>
      <c r="M8" s="25"/>
      <c r="N8" s="25" t="s">
        <v>68</v>
      </c>
      <c r="O8" s="25"/>
      <c r="P8" s="37"/>
      <c r="Q8" s="25"/>
    </row>
    <row r="9" spans="1:19" ht="22.5" customHeight="1" x14ac:dyDescent="0.55000000000000004">
      <c r="A9" s="26"/>
      <c r="B9" s="25" t="s">
        <v>154</v>
      </c>
      <c r="C9" s="25"/>
      <c r="D9" s="43" t="s">
        <v>82</v>
      </c>
      <c r="E9" s="25"/>
      <c r="F9" s="37"/>
      <c r="G9" s="25"/>
      <c r="H9" s="37"/>
      <c r="I9" s="25"/>
      <c r="J9" s="64" t="s">
        <v>85</v>
      </c>
      <c r="K9" s="25"/>
      <c r="L9" s="37" t="s">
        <v>93</v>
      </c>
      <c r="M9" s="25"/>
      <c r="N9" s="37" t="s">
        <v>69</v>
      </c>
      <c r="O9" s="25"/>
      <c r="P9" s="37" t="s">
        <v>68</v>
      </c>
      <c r="Q9" s="25"/>
    </row>
    <row r="10" spans="1:19" ht="22.5" customHeight="1" x14ac:dyDescent="0.55000000000000004">
      <c r="A10" s="26"/>
      <c r="B10" s="25" t="s">
        <v>23</v>
      </c>
      <c r="C10" s="25"/>
      <c r="D10" s="43" t="s">
        <v>66</v>
      </c>
      <c r="E10" s="25"/>
      <c r="F10" s="37" t="s">
        <v>81</v>
      </c>
      <c r="G10" s="37"/>
      <c r="H10" s="37" t="s">
        <v>35</v>
      </c>
      <c r="I10" s="25"/>
      <c r="J10" s="64" t="s">
        <v>87</v>
      </c>
      <c r="K10" s="25"/>
      <c r="L10" s="37" t="s">
        <v>94</v>
      </c>
      <c r="M10" s="25"/>
      <c r="N10" s="37" t="s">
        <v>38</v>
      </c>
      <c r="O10" s="25"/>
      <c r="P10" s="37" t="s">
        <v>38</v>
      </c>
      <c r="Q10" s="25"/>
    </row>
    <row r="11" spans="1:19" ht="19.05" customHeight="1" x14ac:dyDescent="0.6">
      <c r="A11" s="21"/>
      <c r="B11" s="240" t="s">
        <v>50</v>
      </c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</row>
    <row r="12" spans="1:19" ht="22.5" customHeight="1" x14ac:dyDescent="0.6">
      <c r="A12" s="144" t="s">
        <v>145</v>
      </c>
      <c r="C12" s="145"/>
    </row>
    <row r="13" spans="1:19" ht="24" customHeight="1" x14ac:dyDescent="0.6">
      <c r="A13" s="144" t="s">
        <v>133</v>
      </c>
      <c r="B13" s="16">
        <v>201600</v>
      </c>
      <c r="C13" s="16"/>
      <c r="D13" s="16">
        <v>20160</v>
      </c>
      <c r="E13" s="16"/>
      <c r="F13" s="16">
        <v>2500000</v>
      </c>
      <c r="G13" s="16"/>
      <c r="H13" s="16">
        <v>12410213</v>
      </c>
      <c r="I13" s="16"/>
      <c r="J13" s="16">
        <v>2302147</v>
      </c>
      <c r="K13" s="16"/>
      <c r="L13" s="16">
        <v>7760</v>
      </c>
      <c r="M13" s="16"/>
      <c r="N13" s="16">
        <f>SUM(J13:L13)</f>
        <v>2309907</v>
      </c>
      <c r="O13" s="16"/>
      <c r="P13" s="16">
        <f>SUM(B13:L13)</f>
        <v>17441880</v>
      </c>
      <c r="Q13" s="16"/>
    </row>
    <row r="14" spans="1:19" ht="22.2" customHeight="1" x14ac:dyDescent="0.6">
      <c r="A14" s="21" t="s">
        <v>33</v>
      </c>
      <c r="B14" s="25"/>
      <c r="L14" s="61"/>
      <c r="P14" s="61"/>
      <c r="R14" s="32"/>
    </row>
    <row r="15" spans="1:19" ht="22.5" customHeight="1" x14ac:dyDescent="0.55000000000000004">
      <c r="A15" s="80" t="s">
        <v>126</v>
      </c>
      <c r="B15" s="106">
        <v>0</v>
      </c>
      <c r="D15" s="106">
        <v>0</v>
      </c>
      <c r="F15" s="106">
        <v>0</v>
      </c>
      <c r="G15" s="37"/>
      <c r="H15" s="63">
        <f>'FS 5-6'!J31</f>
        <v>-126718</v>
      </c>
      <c r="J15" s="106">
        <v>0</v>
      </c>
      <c r="L15" s="61">
        <v>0</v>
      </c>
      <c r="N15" s="106">
        <f>SUM(J15:L15)</f>
        <v>0</v>
      </c>
      <c r="P15" s="61">
        <f>SUM(B15:L15)</f>
        <v>-126718</v>
      </c>
      <c r="R15" s="77"/>
      <c r="S15" s="77"/>
    </row>
    <row r="16" spans="1:19" ht="22.5" customHeight="1" x14ac:dyDescent="0.55000000000000004">
      <c r="A16" s="36" t="s">
        <v>34</v>
      </c>
      <c r="B16" s="106">
        <v>0</v>
      </c>
      <c r="C16" s="26"/>
      <c r="D16" s="106">
        <v>0</v>
      </c>
      <c r="E16" s="26"/>
      <c r="F16" s="106">
        <v>0</v>
      </c>
      <c r="G16" s="37"/>
      <c r="H16" s="106">
        <v>0</v>
      </c>
      <c r="I16" s="26"/>
      <c r="J16" s="63">
        <f>'FS 5-6'!J64</f>
        <v>406318.4</v>
      </c>
      <c r="K16" s="26"/>
      <c r="L16" s="61">
        <v>0</v>
      </c>
      <c r="M16" s="26"/>
      <c r="N16" s="73">
        <f>SUM(J16:L16)</f>
        <v>406318.4</v>
      </c>
      <c r="O16" s="26"/>
      <c r="P16" s="61">
        <f>SUM(B16:L16)</f>
        <v>406318.4</v>
      </c>
      <c r="R16" s="77"/>
      <c r="S16" s="77"/>
    </row>
    <row r="17" spans="1:19" ht="22.5" customHeight="1" x14ac:dyDescent="0.6">
      <c r="A17" s="111" t="s">
        <v>80</v>
      </c>
      <c r="B17" s="56">
        <f>SUM(B15:B16)</f>
        <v>0</v>
      </c>
      <c r="D17" s="56">
        <f>SUM(D15:D16)</f>
        <v>0</v>
      </c>
      <c r="F17" s="56">
        <f>SUM(F15:F16)</f>
        <v>0</v>
      </c>
      <c r="G17" s="37"/>
      <c r="H17" s="56">
        <f>SUM(H15:H16)</f>
        <v>-126718</v>
      </c>
      <c r="J17" s="56">
        <f>SUM(J15:J16)</f>
        <v>406318.4</v>
      </c>
      <c r="L17" s="56">
        <f>SUM(L15:L16)</f>
        <v>0</v>
      </c>
      <c r="N17" s="56">
        <f>SUM(N15:N16)</f>
        <v>406318.4</v>
      </c>
      <c r="P17" s="56">
        <f>SUM(P15:P16)</f>
        <v>279600.40000000002</v>
      </c>
      <c r="R17" s="77"/>
      <c r="S17" s="77"/>
    </row>
    <row r="18" spans="1:19" ht="22.5" customHeight="1" thickBot="1" x14ac:dyDescent="0.65">
      <c r="A18" s="98" t="s">
        <v>146</v>
      </c>
      <c r="B18" s="128">
        <f>B13+B17</f>
        <v>201600</v>
      </c>
      <c r="C18" s="130"/>
      <c r="D18" s="128">
        <f>D13+D17</f>
        <v>20160</v>
      </c>
      <c r="E18" s="130"/>
      <c r="F18" s="128">
        <f>F13+F17</f>
        <v>2500000</v>
      </c>
      <c r="G18" s="131"/>
      <c r="H18" s="128">
        <f>H13+H17</f>
        <v>12283495</v>
      </c>
      <c r="I18" s="130"/>
      <c r="J18" s="128">
        <f>J13+J17</f>
        <v>2708465.4</v>
      </c>
      <c r="K18" s="130"/>
      <c r="L18" s="128">
        <f>L13+L17</f>
        <v>7760</v>
      </c>
      <c r="M18" s="130"/>
      <c r="N18" s="128">
        <f>SUM(N13,N17)</f>
        <v>2716225.4</v>
      </c>
      <c r="O18" s="130"/>
      <c r="P18" s="128">
        <f>P13+P17</f>
        <v>17721480.399999999</v>
      </c>
      <c r="Q18" s="21"/>
    </row>
    <row r="19" spans="1:19" ht="22.5" customHeight="1" thickTop="1" x14ac:dyDescent="0.6">
      <c r="A19" s="27"/>
      <c r="B19" s="16"/>
      <c r="C19" s="21"/>
      <c r="D19" s="16"/>
      <c r="E19" s="21"/>
      <c r="F19" s="16"/>
      <c r="G19" s="16"/>
      <c r="H19" s="140"/>
      <c r="I19" s="141"/>
      <c r="J19" s="140"/>
      <c r="K19" s="141"/>
      <c r="L19" s="140"/>
      <c r="M19" s="141"/>
      <c r="N19" s="140"/>
      <c r="O19" s="141"/>
      <c r="P19" s="140"/>
      <c r="Q19" s="21"/>
    </row>
    <row r="20" spans="1:19" ht="22.5" customHeight="1" x14ac:dyDescent="0.6">
      <c r="A20" s="144" t="s">
        <v>149</v>
      </c>
      <c r="C20" s="145"/>
      <c r="Q20" s="21"/>
    </row>
    <row r="21" spans="1:19" ht="22.5" customHeight="1" x14ac:dyDescent="0.6">
      <c r="A21" s="144" t="s">
        <v>148</v>
      </c>
      <c r="B21" s="16">
        <v>201600</v>
      </c>
      <c r="C21" s="16"/>
      <c r="D21" s="16">
        <v>20160</v>
      </c>
      <c r="E21" s="16"/>
      <c r="F21" s="16">
        <v>2500000</v>
      </c>
      <c r="G21" s="16"/>
      <c r="H21" s="16">
        <v>7293621</v>
      </c>
      <c r="I21" s="16"/>
      <c r="J21" s="16">
        <v>3721572</v>
      </c>
      <c r="K21" s="16"/>
      <c r="L21" s="16">
        <v>9438</v>
      </c>
      <c r="M21" s="16"/>
      <c r="N21" s="16">
        <f>SUM(J21:L21)</f>
        <v>3731010</v>
      </c>
      <c r="O21" s="16"/>
      <c r="P21" s="16">
        <f>SUM(B21:L21)</f>
        <v>13746391</v>
      </c>
    </row>
    <row r="22" spans="1:19" ht="22.5" customHeight="1" x14ac:dyDescent="0.6">
      <c r="A22" s="21" t="s">
        <v>33</v>
      </c>
      <c r="B22" s="147"/>
      <c r="L22" s="61"/>
      <c r="P22" s="61"/>
    </row>
    <row r="23" spans="1:19" ht="22.5" customHeight="1" x14ac:dyDescent="0.55000000000000004">
      <c r="A23" s="80" t="s">
        <v>98</v>
      </c>
      <c r="B23" s="52">
        <v>0</v>
      </c>
      <c r="C23" s="52"/>
      <c r="D23" s="52">
        <v>0</v>
      </c>
      <c r="E23" s="52"/>
      <c r="F23" s="52">
        <v>0</v>
      </c>
      <c r="G23" s="37"/>
      <c r="H23" s="63">
        <f>'FS 5-6'!H31</f>
        <v>28357</v>
      </c>
      <c r="J23" s="106">
        <v>0</v>
      </c>
      <c r="L23" s="61">
        <v>0</v>
      </c>
      <c r="N23" s="73">
        <f>SUM(J23:L23)</f>
        <v>0</v>
      </c>
      <c r="P23" s="61">
        <f>SUM(B23:L23)</f>
        <v>28357</v>
      </c>
    </row>
    <row r="24" spans="1:19" ht="22.5" customHeight="1" x14ac:dyDescent="0.55000000000000004">
      <c r="A24" s="36" t="s">
        <v>34</v>
      </c>
      <c r="B24" s="62">
        <v>0</v>
      </c>
      <c r="C24" s="62"/>
      <c r="D24" s="62">
        <v>0</v>
      </c>
      <c r="E24" s="62"/>
      <c r="F24" s="62">
        <v>0</v>
      </c>
      <c r="G24" s="37"/>
      <c r="H24" s="106">
        <v>0</v>
      </c>
      <c r="I24" s="26"/>
      <c r="J24" s="63">
        <f>'FS 5-6'!H64</f>
        <v>899737</v>
      </c>
      <c r="K24" s="26"/>
      <c r="L24" s="61">
        <v>0</v>
      </c>
      <c r="M24" s="26"/>
      <c r="N24" s="73">
        <f>SUM(J24:L24)</f>
        <v>899737</v>
      </c>
      <c r="O24" s="26"/>
      <c r="P24" s="61">
        <f>SUM(B24:L24)</f>
        <v>899737</v>
      </c>
    </row>
    <row r="25" spans="1:19" ht="22.5" customHeight="1" x14ac:dyDescent="0.6">
      <c r="A25" s="111" t="s">
        <v>157</v>
      </c>
      <c r="B25" s="56">
        <f>SUM(B23:B24)</f>
        <v>0</v>
      </c>
      <c r="D25" s="56">
        <f>SUM(D23:D24)</f>
        <v>0</v>
      </c>
      <c r="F25" s="56">
        <f>SUM(F23:F24)</f>
        <v>0</v>
      </c>
      <c r="G25" s="37"/>
      <c r="H25" s="56">
        <f>SUM(H23:H24)</f>
        <v>28357</v>
      </c>
      <c r="J25" s="56">
        <f>SUM(J23:J24)</f>
        <v>899737</v>
      </c>
      <c r="L25" s="56">
        <f>SUM(L23:L24)</f>
        <v>0</v>
      </c>
      <c r="N25" s="56">
        <f>SUM(N23:N24)</f>
        <v>899737</v>
      </c>
      <c r="P25" s="56">
        <f>SUM(P23:P24)</f>
        <v>928094</v>
      </c>
    </row>
    <row r="26" spans="1:19" ht="22.5" customHeight="1" thickBot="1" x14ac:dyDescent="0.65">
      <c r="A26" s="98" t="s">
        <v>147</v>
      </c>
      <c r="B26" s="128">
        <f>B21+B25</f>
        <v>201600</v>
      </c>
      <c r="C26" s="130"/>
      <c r="D26" s="128">
        <f>D21+D25</f>
        <v>20160</v>
      </c>
      <c r="E26" s="130"/>
      <c r="F26" s="128">
        <f>F21+F25</f>
        <v>2500000</v>
      </c>
      <c r="G26" s="131"/>
      <c r="H26" s="128">
        <f>H21+H25</f>
        <v>7321978</v>
      </c>
      <c r="I26" s="130"/>
      <c r="J26" s="128">
        <f>J21+J25</f>
        <v>4621309</v>
      </c>
      <c r="K26" s="130"/>
      <c r="L26" s="128">
        <f>L21+L25</f>
        <v>9438</v>
      </c>
      <c r="M26" s="130"/>
      <c r="N26" s="128">
        <f>N21+N25</f>
        <v>4630747</v>
      </c>
      <c r="O26" s="130"/>
      <c r="P26" s="128">
        <f>P21+P25</f>
        <v>14674485</v>
      </c>
    </row>
    <row r="27" spans="1:19" ht="22.5" customHeight="1" thickTop="1" x14ac:dyDescent="0.55000000000000004">
      <c r="C27" s="145"/>
    </row>
    <row r="28" spans="1:19" ht="22.5" customHeight="1" x14ac:dyDescent="0.55000000000000004"/>
    <row r="29" spans="1:19" ht="22.5" customHeight="1" x14ac:dyDescent="0.55000000000000004">
      <c r="H29" s="166"/>
      <c r="L29" s="166"/>
      <c r="M29" s="166"/>
      <c r="N29" s="166"/>
      <c r="O29" s="166"/>
      <c r="P29" s="166"/>
    </row>
    <row r="30" spans="1:19" ht="22.5" customHeight="1" x14ac:dyDescent="0.55000000000000004"/>
    <row r="33" spans="2:8" ht="22.2" customHeight="1" x14ac:dyDescent="0.55000000000000004">
      <c r="B33" s="183"/>
      <c r="F33" s="183"/>
    </row>
    <row r="34" spans="2:8" ht="22.2" customHeight="1" x14ac:dyDescent="0.55000000000000004">
      <c r="B34" s="183"/>
      <c r="F34" s="183"/>
    </row>
    <row r="37" spans="2:8" ht="22.2" customHeight="1" x14ac:dyDescent="0.55000000000000004">
      <c r="B37" s="145"/>
      <c r="C37" s="145"/>
      <c r="D37" s="145"/>
      <c r="E37" s="145"/>
      <c r="F37" s="145"/>
      <c r="G37" s="145"/>
      <c r="H37" s="145"/>
    </row>
    <row r="38" spans="2:8" ht="22.2" customHeight="1" x14ac:dyDescent="0.55000000000000004">
      <c r="B38" s="145"/>
      <c r="C38" s="145"/>
      <c r="D38" s="145"/>
      <c r="E38" s="145"/>
      <c r="F38" s="145"/>
      <c r="G38" s="145"/>
      <c r="H38" s="145"/>
    </row>
    <row r="39" spans="2:8" ht="22.2" customHeight="1" x14ac:dyDescent="0.55000000000000004">
      <c r="B39" s="145"/>
      <c r="C39" s="145"/>
      <c r="D39" s="145"/>
      <c r="E39" s="145"/>
      <c r="F39" s="145"/>
      <c r="G39" s="145"/>
      <c r="H39" s="145"/>
    </row>
    <row r="40" spans="2:8" ht="22.2" customHeight="1" x14ac:dyDescent="0.55000000000000004">
      <c r="B40" s="145"/>
      <c r="C40" s="145"/>
      <c r="D40" s="145"/>
      <c r="E40" s="145"/>
      <c r="F40" s="145"/>
      <c r="G40" s="145"/>
      <c r="H40" s="145"/>
    </row>
    <row r="41" spans="2:8" ht="22.2" customHeight="1" x14ac:dyDescent="0.55000000000000004">
      <c r="B41" s="145"/>
      <c r="C41" s="145"/>
      <c r="D41" s="145"/>
      <c r="E41" s="145"/>
      <c r="F41" s="145"/>
      <c r="G41" s="145"/>
      <c r="H41" s="145"/>
    </row>
    <row r="42" spans="2:8" ht="22.2" customHeight="1" x14ac:dyDescent="0.55000000000000004">
      <c r="B42" s="145"/>
      <c r="C42" s="145"/>
      <c r="D42" s="145"/>
      <c r="E42" s="145"/>
      <c r="F42" s="145"/>
      <c r="G42" s="145"/>
      <c r="H42" s="145"/>
    </row>
    <row r="43" spans="2:8" ht="22.2" customHeight="1" x14ac:dyDescent="0.55000000000000004">
      <c r="B43" s="145"/>
      <c r="C43" s="145"/>
      <c r="D43" s="145"/>
      <c r="E43" s="145"/>
      <c r="F43" s="145"/>
      <c r="G43" s="145"/>
      <c r="H43" s="145"/>
    </row>
    <row r="44" spans="2:8" ht="22.2" customHeight="1" x14ac:dyDescent="0.55000000000000004">
      <c r="B44" s="145"/>
      <c r="C44" s="145"/>
      <c r="D44" s="145"/>
      <c r="E44" s="145"/>
      <c r="F44" s="145"/>
      <c r="G44" s="145"/>
      <c r="H44" s="145"/>
    </row>
    <row r="45" spans="2:8" ht="22.2" customHeight="1" x14ac:dyDescent="0.55000000000000004">
      <c r="B45" s="145"/>
      <c r="C45" s="145"/>
      <c r="D45" s="145"/>
      <c r="E45" s="145"/>
      <c r="F45" s="145"/>
      <c r="G45" s="145"/>
      <c r="H45" s="145"/>
    </row>
    <row r="46" spans="2:8" ht="22.2" customHeight="1" x14ac:dyDescent="0.55000000000000004">
      <c r="B46" s="145"/>
      <c r="C46" s="145"/>
      <c r="D46" s="145"/>
      <c r="E46" s="145"/>
      <c r="F46" s="145"/>
      <c r="G46" s="145"/>
      <c r="H46" s="145"/>
    </row>
    <row r="47" spans="2:8" ht="22.2" customHeight="1" x14ac:dyDescent="0.55000000000000004">
      <c r="B47" s="145"/>
      <c r="C47" s="145"/>
      <c r="D47" s="145"/>
      <c r="E47" s="145"/>
      <c r="F47" s="145"/>
      <c r="G47" s="145"/>
      <c r="H47" s="145"/>
    </row>
    <row r="48" spans="2:8" ht="22.2" customHeight="1" x14ac:dyDescent="0.55000000000000004">
      <c r="B48" s="145"/>
      <c r="C48" s="145"/>
      <c r="D48" s="145"/>
      <c r="E48" s="145"/>
      <c r="F48" s="145"/>
      <c r="G48" s="145"/>
      <c r="H48" s="145"/>
    </row>
    <row r="49" spans="2:8" ht="22.2" customHeight="1" x14ac:dyDescent="0.55000000000000004">
      <c r="B49" s="145"/>
      <c r="C49" s="145"/>
      <c r="D49" s="145"/>
      <c r="E49" s="145"/>
      <c r="F49" s="145"/>
      <c r="G49" s="145">
        <v>684</v>
      </c>
      <c r="H49" s="145"/>
    </row>
    <row r="50" spans="2:8" ht="22.2" customHeight="1" x14ac:dyDescent="0.55000000000000004">
      <c r="B50" s="145"/>
      <c r="C50" s="145"/>
      <c r="D50" s="145"/>
      <c r="E50" s="145"/>
      <c r="F50" s="145"/>
      <c r="G50" s="145"/>
      <c r="H50" s="145"/>
    </row>
    <row r="51" spans="2:8" ht="22.2" customHeight="1" x14ac:dyDescent="0.55000000000000004">
      <c r="B51" s="145"/>
      <c r="C51" s="145"/>
      <c r="D51" s="145"/>
      <c r="E51" s="145"/>
      <c r="F51" s="145"/>
      <c r="G51" s="145"/>
      <c r="H51" s="145"/>
    </row>
    <row r="52" spans="2:8" ht="22.2" customHeight="1" x14ac:dyDescent="0.55000000000000004">
      <c r="B52" s="145"/>
      <c r="C52" s="145"/>
      <c r="D52" s="145"/>
      <c r="E52" s="145"/>
      <c r="F52" s="145"/>
      <c r="G52" s="145"/>
      <c r="H52" s="145"/>
    </row>
    <row r="53" spans="2:8" ht="22.2" customHeight="1" x14ac:dyDescent="0.55000000000000004">
      <c r="B53" s="145"/>
      <c r="C53" s="145"/>
      <c r="D53" s="145"/>
      <c r="E53" s="145"/>
      <c r="F53" s="145"/>
      <c r="G53" s="145"/>
      <c r="H53" s="145"/>
    </row>
    <row r="54" spans="2:8" ht="22.2" customHeight="1" x14ac:dyDescent="0.55000000000000004">
      <c r="B54" s="145"/>
      <c r="C54" s="145"/>
      <c r="D54" s="145"/>
      <c r="E54" s="145"/>
      <c r="F54" s="145"/>
      <c r="G54" s="145"/>
      <c r="H54" s="145"/>
    </row>
    <row r="55" spans="2:8" ht="22.2" customHeight="1" x14ac:dyDescent="0.55000000000000004">
      <c r="B55" s="145"/>
      <c r="C55" s="145"/>
      <c r="D55" s="145"/>
      <c r="E55" s="145"/>
      <c r="F55" s="145"/>
      <c r="G55" s="145"/>
      <c r="H55" s="145"/>
    </row>
    <row r="56" spans="2:8" ht="22.2" customHeight="1" x14ac:dyDescent="0.55000000000000004">
      <c r="B56" s="145"/>
      <c r="C56" s="145"/>
      <c r="D56" s="145"/>
      <c r="E56" s="145"/>
      <c r="F56" s="145"/>
      <c r="G56" s="145"/>
      <c r="H56" s="145"/>
    </row>
    <row r="57" spans="2:8" ht="22.2" customHeight="1" x14ac:dyDescent="0.55000000000000004">
      <c r="B57" s="145"/>
      <c r="C57" s="145"/>
      <c r="D57" s="145"/>
      <c r="E57" s="145"/>
      <c r="F57" s="145"/>
      <c r="G57" s="145"/>
      <c r="H57" s="145"/>
    </row>
    <row r="58" spans="2:8" ht="22.2" customHeight="1" x14ac:dyDescent="0.55000000000000004">
      <c r="B58" s="145"/>
      <c r="C58" s="145"/>
      <c r="D58" s="145"/>
      <c r="E58" s="145"/>
      <c r="F58" s="145"/>
      <c r="G58" s="145"/>
      <c r="H58" s="145"/>
    </row>
    <row r="59" spans="2:8" ht="22.2" customHeight="1" x14ac:dyDescent="0.55000000000000004">
      <c r="B59" s="145"/>
      <c r="C59" s="145"/>
      <c r="D59" s="145"/>
      <c r="E59" s="145"/>
      <c r="F59" s="145"/>
      <c r="G59" s="145"/>
      <c r="H59" s="145"/>
    </row>
    <row r="60" spans="2:8" ht="22.2" customHeight="1" x14ac:dyDescent="0.55000000000000004">
      <c r="B60" s="145"/>
      <c r="C60" s="145"/>
      <c r="D60" s="145"/>
      <c r="E60" s="145"/>
      <c r="F60" s="145"/>
      <c r="G60" s="145"/>
      <c r="H60" s="145"/>
    </row>
    <row r="61" spans="2:8" ht="22.2" customHeight="1" x14ac:dyDescent="0.55000000000000004">
      <c r="B61" s="145"/>
      <c r="C61" s="145"/>
      <c r="D61" s="145"/>
      <c r="E61" s="145"/>
      <c r="F61" s="145"/>
      <c r="G61" s="145"/>
      <c r="H61" s="145"/>
    </row>
    <row r="62" spans="2:8" ht="22.2" customHeight="1" x14ac:dyDescent="0.55000000000000004">
      <c r="B62" s="145"/>
      <c r="C62" s="145"/>
      <c r="D62" s="145"/>
      <c r="E62" s="145"/>
      <c r="F62" s="145"/>
      <c r="G62" s="145"/>
      <c r="H62" s="145"/>
    </row>
    <row r="63" spans="2:8" ht="22.2" customHeight="1" x14ac:dyDescent="0.55000000000000004">
      <c r="B63" s="145"/>
      <c r="C63" s="145"/>
      <c r="D63" s="145"/>
      <c r="E63" s="145"/>
      <c r="F63" s="145"/>
      <c r="G63" s="145"/>
      <c r="H63" s="145"/>
    </row>
    <row r="64" spans="2:8" ht="22.2" customHeight="1" x14ac:dyDescent="0.55000000000000004">
      <c r="B64" s="145"/>
      <c r="C64" s="145"/>
      <c r="D64" s="145"/>
      <c r="E64" s="145"/>
      <c r="F64" s="145"/>
      <c r="G64" s="145"/>
      <c r="H64" s="145"/>
    </row>
    <row r="65" spans="2:8" ht="22.2" customHeight="1" x14ac:dyDescent="0.55000000000000004">
      <c r="B65" s="145"/>
      <c r="C65" s="145"/>
      <c r="D65" s="145"/>
      <c r="E65" s="145"/>
      <c r="F65" s="145"/>
      <c r="G65" s="145"/>
      <c r="H65" s="145"/>
    </row>
    <row r="66" spans="2:8" ht="22.2" customHeight="1" x14ac:dyDescent="0.55000000000000004">
      <c r="B66" s="145"/>
      <c r="C66" s="145"/>
      <c r="D66" s="145"/>
      <c r="E66" s="145"/>
      <c r="F66" s="145"/>
      <c r="G66" s="145"/>
      <c r="H66" s="145"/>
    </row>
  </sheetData>
  <mergeCells count="6">
    <mergeCell ref="B11:Q11"/>
    <mergeCell ref="A2:B2"/>
    <mergeCell ref="D5:H5"/>
    <mergeCell ref="D8:F8"/>
    <mergeCell ref="B4:Q4"/>
    <mergeCell ref="J5:N5"/>
  </mergeCells>
  <pageMargins left="0.8" right="0.8" top="0.48" bottom="0.5" header="0.5" footer="0.5"/>
  <pageSetup paperSize="9" scale="70" firstPageNumber="8" fitToWidth="0" fitToHeight="0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7"/>
  <sheetViews>
    <sheetView view="pageBreakPreview" zoomScale="55" zoomScaleNormal="90" zoomScaleSheetLayoutView="55" zoomScalePageLayoutView="40" workbookViewId="0">
      <selection activeCell="J3" sqref="J3"/>
    </sheetView>
  </sheetViews>
  <sheetFormatPr defaultColWidth="9.125" defaultRowHeight="21.75" customHeight="1" x14ac:dyDescent="0.55000000000000004"/>
  <cols>
    <col min="1" max="1" width="52.625" style="90" customWidth="1"/>
    <col min="2" max="2" width="9.625" style="90" customWidth="1"/>
    <col min="3" max="3" width="16" style="83" customWidth="1"/>
    <col min="4" max="4" width="2.625" style="83" customWidth="1"/>
    <col min="5" max="5" width="16" style="83" customWidth="1"/>
    <col min="6" max="6" width="3.5" style="83" customWidth="1"/>
    <col min="7" max="7" width="16" style="83" customWidth="1"/>
    <col min="8" max="8" width="3.125" style="83" customWidth="1"/>
    <col min="9" max="9" width="16" style="83" customWidth="1"/>
    <col min="10" max="12" width="12.625" style="83" bestFit="1" customWidth="1"/>
    <col min="13" max="16384" width="9.125" style="83"/>
  </cols>
  <sheetData>
    <row r="1" spans="1:9" ht="21.75" customHeight="1" x14ac:dyDescent="0.6">
      <c r="A1" s="84" t="s">
        <v>57</v>
      </c>
      <c r="B1" s="84"/>
      <c r="D1" s="85"/>
      <c r="F1" s="85"/>
      <c r="G1" s="85"/>
      <c r="H1" s="85"/>
      <c r="I1" s="85"/>
    </row>
    <row r="2" spans="1:9" ht="21.75" customHeight="1" x14ac:dyDescent="0.6">
      <c r="A2" s="86" t="s">
        <v>42</v>
      </c>
      <c r="B2" s="86"/>
      <c r="D2" s="85"/>
      <c r="F2" s="85"/>
      <c r="G2" s="85"/>
      <c r="H2" s="85"/>
      <c r="I2" s="85"/>
    </row>
    <row r="3" spans="1:9" ht="21.75" customHeight="1" x14ac:dyDescent="0.6">
      <c r="A3" s="86"/>
      <c r="B3" s="86"/>
      <c r="D3" s="85"/>
      <c r="F3" s="85"/>
      <c r="G3" s="85"/>
      <c r="H3" s="85"/>
      <c r="I3" s="85"/>
    </row>
    <row r="4" spans="1:9" ht="21" customHeight="1" x14ac:dyDescent="0.6">
      <c r="A4" s="86"/>
      <c r="B4" s="86"/>
      <c r="C4" s="233" t="s">
        <v>79</v>
      </c>
      <c r="D4" s="233"/>
      <c r="E4" s="233"/>
      <c r="F4" s="85"/>
      <c r="G4" s="85"/>
      <c r="H4" s="85"/>
      <c r="I4" s="85"/>
    </row>
    <row r="5" spans="1:9" ht="21" customHeight="1" x14ac:dyDescent="0.6">
      <c r="A5" s="86"/>
      <c r="B5" s="86"/>
      <c r="C5" s="233" t="s">
        <v>78</v>
      </c>
      <c r="D5" s="233"/>
      <c r="E5" s="233"/>
      <c r="F5" s="3"/>
      <c r="G5" s="243" t="s">
        <v>28</v>
      </c>
      <c r="H5" s="243"/>
      <c r="I5" s="243"/>
    </row>
    <row r="6" spans="1:9" ht="21" customHeight="1" x14ac:dyDescent="0.6">
      <c r="A6" s="86"/>
      <c r="B6" s="86"/>
      <c r="C6" s="227" t="s">
        <v>40</v>
      </c>
      <c r="D6" s="227"/>
      <c r="E6" s="227"/>
      <c r="F6" s="3"/>
      <c r="G6" s="227" t="s">
        <v>40</v>
      </c>
      <c r="H6" s="227"/>
      <c r="I6" s="227"/>
    </row>
    <row r="7" spans="1:9" ht="21" customHeight="1" x14ac:dyDescent="0.6">
      <c r="A7" s="86"/>
      <c r="B7" s="86"/>
      <c r="C7" s="227" t="s">
        <v>150</v>
      </c>
      <c r="D7" s="227"/>
      <c r="E7" s="227"/>
      <c r="F7" s="3"/>
      <c r="G7" s="227" t="s">
        <v>150</v>
      </c>
      <c r="H7" s="227"/>
      <c r="I7" s="227"/>
    </row>
    <row r="8" spans="1:9" ht="21" customHeight="1" x14ac:dyDescent="0.6">
      <c r="A8" s="86"/>
      <c r="B8" s="214" t="s">
        <v>0</v>
      </c>
      <c r="C8" s="2">
        <v>2567</v>
      </c>
      <c r="D8" s="2"/>
      <c r="E8" s="2">
        <v>2566</v>
      </c>
      <c r="F8" s="2"/>
      <c r="G8" s="2">
        <v>2567</v>
      </c>
      <c r="H8" s="2"/>
      <c r="I8" s="2">
        <v>2566</v>
      </c>
    </row>
    <row r="9" spans="1:9" ht="21" customHeight="1" x14ac:dyDescent="0.6">
      <c r="A9" s="86"/>
      <c r="B9" s="86"/>
      <c r="C9" s="242" t="s">
        <v>50</v>
      </c>
      <c r="D9" s="242"/>
      <c r="E9" s="242"/>
      <c r="F9" s="242"/>
      <c r="G9" s="242"/>
      <c r="H9" s="242"/>
      <c r="I9" s="242"/>
    </row>
    <row r="10" spans="1:9" ht="21.75" customHeight="1" x14ac:dyDescent="0.6">
      <c r="A10" s="87" t="s">
        <v>18</v>
      </c>
      <c r="B10" s="87"/>
      <c r="C10" s="6"/>
      <c r="D10" s="6"/>
      <c r="E10" s="6"/>
      <c r="F10" s="6"/>
      <c r="G10" s="6"/>
      <c r="H10" s="6"/>
      <c r="I10" s="6"/>
    </row>
    <row r="11" spans="1:9" ht="21.75" customHeight="1" x14ac:dyDescent="0.55000000000000004">
      <c r="A11" s="79" t="s">
        <v>99</v>
      </c>
      <c r="B11" s="79"/>
      <c r="C11" s="100">
        <f>'FS 5-6'!D31</f>
        <v>773405</v>
      </c>
      <c r="D11" s="109"/>
      <c r="E11" s="100">
        <f>'FS 5-6'!F31</f>
        <v>508281</v>
      </c>
      <c r="F11" s="82"/>
      <c r="G11" s="100">
        <f>'FS 5-6'!H31</f>
        <v>28357</v>
      </c>
      <c r="H11" s="82"/>
      <c r="I11" s="100">
        <f>'FS 5-6'!J31</f>
        <v>-126718</v>
      </c>
    </row>
    <row r="12" spans="1:9" ht="21.75" customHeight="1" x14ac:dyDescent="0.55000000000000004">
      <c r="A12" s="88" t="s">
        <v>111</v>
      </c>
      <c r="B12" s="88"/>
      <c r="C12" s="100"/>
      <c r="D12" s="109"/>
      <c r="E12" s="82"/>
      <c r="F12" s="82"/>
      <c r="G12" s="82"/>
      <c r="H12" s="82"/>
      <c r="I12" s="82"/>
    </row>
    <row r="13" spans="1:9" ht="21.75" customHeight="1" x14ac:dyDescent="0.55000000000000004">
      <c r="A13" s="108" t="s">
        <v>144</v>
      </c>
      <c r="B13" s="108"/>
      <c r="C13" s="100">
        <f>-'FS 5-6'!D30</f>
        <v>6394</v>
      </c>
      <c r="D13" s="109"/>
      <c r="E13" s="100">
        <f>-'FS 5-6'!F30</f>
        <v>-28859</v>
      </c>
      <c r="F13" s="82"/>
      <c r="G13" s="100">
        <f>-'FS 5-6'!H30</f>
        <v>6394</v>
      </c>
      <c r="H13" s="82"/>
      <c r="I13" s="100">
        <f>-'FS 5-6'!J30</f>
        <v>-28859</v>
      </c>
    </row>
    <row r="14" spans="1:9" ht="21.75" customHeight="1" x14ac:dyDescent="0.55000000000000004">
      <c r="A14" s="79" t="s">
        <v>76</v>
      </c>
      <c r="B14" s="79"/>
      <c r="C14" s="82">
        <f>G14</f>
        <v>609</v>
      </c>
      <c r="D14" s="109"/>
      <c r="E14" s="82">
        <v>404</v>
      </c>
      <c r="F14" s="82"/>
      <c r="G14" s="82">
        <v>609</v>
      </c>
      <c r="H14" s="82"/>
      <c r="I14" s="82">
        <v>404</v>
      </c>
    </row>
    <row r="15" spans="1:9" ht="21.75" customHeight="1" x14ac:dyDescent="0.55000000000000004">
      <c r="A15" s="79" t="s">
        <v>44</v>
      </c>
      <c r="B15" s="79"/>
      <c r="C15" s="100">
        <f>G15</f>
        <v>84715</v>
      </c>
      <c r="D15" s="109"/>
      <c r="E15" s="82">
        <v>93203</v>
      </c>
      <c r="F15" s="82"/>
      <c r="G15" s="82">
        <v>84715</v>
      </c>
      <c r="H15" s="82"/>
      <c r="I15" s="82">
        <v>93203</v>
      </c>
    </row>
    <row r="16" spans="1:9" ht="21.75" customHeight="1" x14ac:dyDescent="0.55000000000000004">
      <c r="A16" s="79" t="s">
        <v>125</v>
      </c>
      <c r="B16" s="79"/>
      <c r="C16" s="100">
        <v>-745661</v>
      </c>
      <c r="D16" s="109"/>
      <c r="E16" s="82">
        <v>-635612</v>
      </c>
      <c r="F16" s="82"/>
      <c r="G16" s="82">
        <v>0</v>
      </c>
      <c r="H16" s="82"/>
      <c r="I16" s="82">
        <v>0</v>
      </c>
    </row>
    <row r="17" spans="1:11" ht="21.75" customHeight="1" x14ac:dyDescent="0.55000000000000004">
      <c r="A17" s="108" t="s">
        <v>170</v>
      </c>
      <c r="B17" s="108"/>
      <c r="C17" s="100">
        <f>G17</f>
        <v>-946</v>
      </c>
      <c r="D17" s="109"/>
      <c r="E17" s="82">
        <v>6013</v>
      </c>
      <c r="F17" s="82"/>
      <c r="G17" s="82">
        <v>-946</v>
      </c>
      <c r="H17" s="82"/>
      <c r="I17" s="82">
        <v>6013</v>
      </c>
    </row>
    <row r="18" spans="1:11" ht="21.75" customHeight="1" x14ac:dyDescent="0.55000000000000004">
      <c r="A18" s="79" t="s">
        <v>136</v>
      </c>
      <c r="B18" s="79"/>
      <c r="C18" s="100">
        <f t="shared" ref="C18:C25" si="0">G18</f>
        <v>14732</v>
      </c>
      <c r="D18" s="109"/>
      <c r="E18" s="82">
        <v>-45943</v>
      </c>
      <c r="F18" s="82"/>
      <c r="G18" s="82">
        <v>14732</v>
      </c>
      <c r="H18" s="82"/>
      <c r="I18" s="82">
        <v>-45943</v>
      </c>
    </row>
    <row r="19" spans="1:11" ht="21.75" customHeight="1" x14ac:dyDescent="0.55000000000000004">
      <c r="A19" s="108" t="s">
        <v>101</v>
      </c>
      <c r="B19" s="108"/>
      <c r="C19" s="100">
        <f t="shared" si="0"/>
        <v>4743</v>
      </c>
      <c r="D19" s="109"/>
      <c r="E19" s="82">
        <v>4761</v>
      </c>
      <c r="F19" s="82"/>
      <c r="G19" s="82">
        <v>4743</v>
      </c>
      <c r="H19" s="82"/>
      <c r="I19" s="82">
        <v>4761</v>
      </c>
    </row>
    <row r="20" spans="1:11" ht="21.75" customHeight="1" x14ac:dyDescent="0.55000000000000004">
      <c r="A20" s="79" t="s">
        <v>166</v>
      </c>
      <c r="B20" s="79"/>
      <c r="C20" s="100">
        <f t="shared" si="0"/>
        <v>0</v>
      </c>
      <c r="D20" s="109"/>
      <c r="E20" s="82">
        <v>17900</v>
      </c>
      <c r="F20" s="82"/>
      <c r="G20" s="82">
        <v>0</v>
      </c>
      <c r="H20" s="82"/>
      <c r="I20" s="82">
        <v>17900</v>
      </c>
      <c r="J20" s="82"/>
    </row>
    <row r="21" spans="1:11" ht="21.75" hidden="1" customHeight="1" x14ac:dyDescent="0.55000000000000004">
      <c r="A21" s="108" t="s">
        <v>151</v>
      </c>
      <c r="B21" s="108"/>
      <c r="C21" s="100">
        <f t="shared" si="0"/>
        <v>0</v>
      </c>
      <c r="D21" s="109"/>
      <c r="E21" s="82"/>
      <c r="F21" s="82"/>
      <c r="G21" s="82"/>
      <c r="H21" s="82"/>
      <c r="I21" s="82"/>
    </row>
    <row r="22" spans="1:11" ht="21.75" customHeight="1" x14ac:dyDescent="0.55000000000000004">
      <c r="A22" s="79" t="s">
        <v>62</v>
      </c>
      <c r="B22" s="216" t="s">
        <v>165</v>
      </c>
      <c r="C22" s="100">
        <v>0</v>
      </c>
      <c r="D22" s="109"/>
      <c r="E22" s="63">
        <v>0</v>
      </c>
      <c r="F22" s="82"/>
      <c r="G22" s="63">
        <v>-613</v>
      </c>
      <c r="H22" s="82"/>
      <c r="I22" s="82">
        <v>-613</v>
      </c>
      <c r="K22" s="89"/>
    </row>
    <row r="23" spans="1:11" ht="21.75" customHeight="1" x14ac:dyDescent="0.55000000000000004">
      <c r="A23" s="108" t="s">
        <v>152</v>
      </c>
      <c r="B23" s="108"/>
      <c r="C23" s="100">
        <f t="shared" si="0"/>
        <v>179</v>
      </c>
      <c r="D23" s="109"/>
      <c r="E23" s="63">
        <v>-214</v>
      </c>
      <c r="F23" s="82"/>
      <c r="G23" s="63">
        <v>179</v>
      </c>
      <c r="H23" s="82"/>
      <c r="I23" s="82">
        <v>-214</v>
      </c>
      <c r="K23" s="89"/>
    </row>
    <row r="24" spans="1:11" ht="21.75" customHeight="1" x14ac:dyDescent="0.55000000000000004">
      <c r="A24" s="79" t="s">
        <v>134</v>
      </c>
      <c r="B24" s="79"/>
      <c r="C24" s="100">
        <f t="shared" si="0"/>
        <v>-6408</v>
      </c>
      <c r="D24" s="109"/>
      <c r="E24" s="63">
        <v>0</v>
      </c>
      <c r="F24" s="82"/>
      <c r="G24" s="63">
        <v>-6408</v>
      </c>
      <c r="H24" s="82"/>
      <c r="I24" s="82">
        <v>0</v>
      </c>
      <c r="K24" s="89"/>
    </row>
    <row r="25" spans="1:11" ht="21.75" customHeight="1" x14ac:dyDescent="0.55000000000000004">
      <c r="A25" s="79" t="s">
        <v>27</v>
      </c>
      <c r="B25" s="79"/>
      <c r="C25" s="57">
        <f t="shared" si="0"/>
        <v>-906</v>
      </c>
      <c r="D25" s="109"/>
      <c r="E25" s="73">
        <v>-675</v>
      </c>
      <c r="F25" s="82"/>
      <c r="G25" s="73">
        <v>-906</v>
      </c>
      <c r="H25" s="82"/>
      <c r="I25" s="110">
        <v>-675</v>
      </c>
    </row>
    <row r="26" spans="1:11" ht="21.75" customHeight="1" x14ac:dyDescent="0.55000000000000004">
      <c r="A26" s="79"/>
      <c r="B26" s="79"/>
      <c r="C26" s="100">
        <f>SUM(C11:C25)</f>
        <v>130856</v>
      </c>
      <c r="D26" s="109"/>
      <c r="E26" s="138">
        <f>SUM(E11:E25)</f>
        <v>-80741</v>
      </c>
      <c r="F26" s="109"/>
      <c r="G26" s="134">
        <f>SUM(G11:G25)</f>
        <v>130856</v>
      </c>
      <c r="H26" s="109"/>
      <c r="I26" s="100">
        <f>SUM(I11:I25)</f>
        <v>-80741</v>
      </c>
    </row>
    <row r="27" spans="1:11" ht="21.75" customHeight="1" x14ac:dyDescent="0.55000000000000004">
      <c r="A27" s="88" t="s">
        <v>26</v>
      </c>
      <c r="B27" s="88"/>
      <c r="C27" s="100"/>
      <c r="D27" s="109"/>
      <c r="E27" s="100"/>
      <c r="F27" s="109"/>
      <c r="G27" s="100"/>
      <c r="H27" s="109"/>
      <c r="I27" s="100"/>
    </row>
    <row r="28" spans="1:11" ht="21.75" customHeight="1" x14ac:dyDescent="0.55000000000000004">
      <c r="A28" s="108" t="s">
        <v>51</v>
      </c>
      <c r="B28" s="108"/>
      <c r="C28" s="100">
        <f>G28</f>
        <v>-36567</v>
      </c>
      <c r="D28" s="109"/>
      <c r="E28" s="100">
        <v>-145030</v>
      </c>
      <c r="F28" s="109"/>
      <c r="G28" s="100">
        <v>-36567</v>
      </c>
      <c r="H28" s="109"/>
      <c r="I28" s="100">
        <v>-145030</v>
      </c>
    </row>
    <row r="29" spans="1:11" ht="21.75" customHeight="1" x14ac:dyDescent="0.55000000000000004">
      <c r="A29" s="108" t="s">
        <v>48</v>
      </c>
      <c r="B29" s="108"/>
      <c r="C29" s="100">
        <f t="shared" ref="C29:C33" si="1">G29</f>
        <v>-503463</v>
      </c>
      <c r="D29" s="109"/>
      <c r="E29" s="100">
        <v>216205</v>
      </c>
      <c r="F29" s="109"/>
      <c r="G29" s="100">
        <v>-503463</v>
      </c>
      <c r="H29" s="109"/>
      <c r="I29" s="100">
        <v>216205</v>
      </c>
    </row>
    <row r="30" spans="1:11" ht="21.75" customHeight="1" x14ac:dyDescent="0.55000000000000004">
      <c r="A30" s="108" t="s">
        <v>3</v>
      </c>
      <c r="B30" s="108"/>
      <c r="C30" s="100">
        <f t="shared" si="1"/>
        <v>-64940</v>
      </c>
      <c r="D30" s="109"/>
      <c r="E30" s="100">
        <v>-27145</v>
      </c>
      <c r="F30" s="109"/>
      <c r="G30" s="100">
        <v>-64940</v>
      </c>
      <c r="H30" s="109"/>
      <c r="I30" s="100">
        <v>-27145</v>
      </c>
    </row>
    <row r="31" spans="1:11" ht="21.75" customHeight="1" x14ac:dyDescent="0.55000000000000004">
      <c r="A31" s="108" t="s">
        <v>46</v>
      </c>
      <c r="B31" s="108"/>
      <c r="C31" s="100">
        <f t="shared" si="1"/>
        <v>-66</v>
      </c>
      <c r="D31" s="109"/>
      <c r="E31" s="100">
        <v>29</v>
      </c>
      <c r="F31" s="109"/>
      <c r="G31" s="100">
        <v>-66</v>
      </c>
      <c r="H31" s="109"/>
      <c r="I31" s="100">
        <v>29</v>
      </c>
    </row>
    <row r="32" spans="1:11" ht="21.75" customHeight="1" x14ac:dyDescent="0.55000000000000004">
      <c r="A32" s="108" t="s">
        <v>52</v>
      </c>
      <c r="B32" s="108"/>
      <c r="C32" s="100">
        <f t="shared" si="1"/>
        <v>763147</v>
      </c>
      <c r="D32" s="109"/>
      <c r="E32" s="100">
        <v>262509</v>
      </c>
      <c r="F32" s="109"/>
      <c r="G32" s="100">
        <v>763147</v>
      </c>
      <c r="H32" s="109"/>
      <c r="I32" s="100">
        <v>262509</v>
      </c>
    </row>
    <row r="33" spans="1:10" ht="21.75" customHeight="1" x14ac:dyDescent="0.55000000000000004">
      <c r="A33" s="108" t="s">
        <v>45</v>
      </c>
      <c r="B33" s="108"/>
      <c r="C33" s="100">
        <f t="shared" si="1"/>
        <v>-16404</v>
      </c>
      <c r="D33" s="182"/>
      <c r="E33" s="100">
        <v>-26036</v>
      </c>
      <c r="F33" s="109"/>
      <c r="G33" s="100">
        <v>-16404</v>
      </c>
      <c r="H33" s="182"/>
      <c r="I33" s="100">
        <v>-26036</v>
      </c>
      <c r="J33" s="109"/>
    </row>
    <row r="34" spans="1:10" ht="21.75" customHeight="1" x14ac:dyDescent="0.55000000000000004">
      <c r="A34" s="108" t="s">
        <v>112</v>
      </c>
      <c r="B34" s="108"/>
      <c r="C34" s="100">
        <f>G34</f>
        <v>-1420</v>
      </c>
      <c r="D34" s="182"/>
      <c r="E34" s="100">
        <v>-3170</v>
      </c>
      <c r="F34" s="109"/>
      <c r="G34" s="100">
        <v>-1420</v>
      </c>
      <c r="H34" s="182"/>
      <c r="I34" s="100">
        <v>-3170</v>
      </c>
      <c r="J34" s="109"/>
    </row>
    <row r="35" spans="1:10" ht="21.75" hidden="1" customHeight="1" x14ac:dyDescent="0.55000000000000004">
      <c r="A35" s="108" t="s">
        <v>159</v>
      </c>
      <c r="B35" s="108"/>
      <c r="C35" s="138">
        <f>SUM(C26:C34)</f>
        <v>271143</v>
      </c>
      <c r="D35" s="109"/>
      <c r="E35" s="138">
        <f>SUM(E26:E34)</f>
        <v>196621</v>
      </c>
      <c r="F35" s="109"/>
      <c r="G35" s="138">
        <f>SUM(G26:G34)</f>
        <v>271143</v>
      </c>
      <c r="H35" s="109"/>
      <c r="I35" s="138">
        <f>SUM(I26:I34)</f>
        <v>196621</v>
      </c>
    </row>
    <row r="36" spans="1:10" ht="21.75" hidden="1" customHeight="1" x14ac:dyDescent="0.55000000000000004">
      <c r="A36" s="79" t="s">
        <v>121</v>
      </c>
      <c r="B36" s="79"/>
      <c r="C36" s="217"/>
      <c r="D36" s="109"/>
      <c r="E36" s="100">
        <v>0</v>
      </c>
      <c r="F36" s="109"/>
      <c r="G36" s="217"/>
      <c r="H36" s="109"/>
      <c r="I36" s="100">
        <v>0</v>
      </c>
    </row>
    <row r="37" spans="1:10" ht="21.75" customHeight="1" x14ac:dyDescent="0.6">
      <c r="A37" s="111" t="s">
        <v>160</v>
      </c>
      <c r="B37" s="111"/>
      <c r="C37" s="42">
        <f>SUM(C35:C36)</f>
        <v>271143</v>
      </c>
      <c r="D37" s="109"/>
      <c r="E37" s="42">
        <f>SUM(E35:E36)</f>
        <v>196621</v>
      </c>
      <c r="F37" s="109"/>
      <c r="G37" s="42">
        <f>SUM(G35:G36)</f>
        <v>271143</v>
      </c>
      <c r="H37" s="109"/>
      <c r="I37" s="42">
        <f>SUM(I35:I36)</f>
        <v>196621</v>
      </c>
      <c r="J37" s="89"/>
    </row>
    <row r="38" spans="1:10" ht="15" customHeight="1" x14ac:dyDescent="0.55000000000000004">
      <c r="A38" s="108"/>
      <c r="B38" s="108"/>
      <c r="C38" s="6"/>
      <c r="D38" s="109"/>
      <c r="E38" s="109"/>
      <c r="F38" s="109"/>
      <c r="G38" s="109"/>
      <c r="H38" s="109"/>
      <c r="I38" s="109"/>
      <c r="J38" s="89"/>
    </row>
    <row r="39" spans="1:10" ht="22.2" x14ac:dyDescent="0.6">
      <c r="A39" s="87" t="s">
        <v>19</v>
      </c>
      <c r="B39" s="87"/>
      <c r="C39" s="55"/>
      <c r="D39" s="55"/>
      <c r="E39" s="55"/>
      <c r="F39" s="55"/>
      <c r="G39" s="55"/>
      <c r="H39" s="55"/>
      <c r="I39" s="55"/>
      <c r="J39" s="89"/>
    </row>
    <row r="40" spans="1:10" ht="21.6" x14ac:dyDescent="0.55000000000000004">
      <c r="A40" s="93" t="s">
        <v>155</v>
      </c>
      <c r="B40" s="215" t="s">
        <v>156</v>
      </c>
      <c r="C40" s="55">
        <f>G40</f>
        <v>-889020</v>
      </c>
      <c r="D40" s="55"/>
      <c r="E40" s="113">
        <v>0</v>
      </c>
      <c r="F40" s="55"/>
      <c r="G40" s="55">
        <v>-889020</v>
      </c>
      <c r="H40" s="55"/>
      <c r="I40" s="113">
        <v>0</v>
      </c>
      <c r="J40" s="89"/>
    </row>
    <row r="41" spans="1:10" ht="21.6" x14ac:dyDescent="0.55000000000000004">
      <c r="A41" s="93" t="s">
        <v>135</v>
      </c>
      <c r="B41" s="93"/>
      <c r="C41" s="55">
        <f>G41</f>
        <v>305</v>
      </c>
      <c r="D41" s="55"/>
      <c r="E41" s="55">
        <v>453</v>
      </c>
      <c r="F41" s="55"/>
      <c r="G41" s="55">
        <v>305</v>
      </c>
      <c r="H41" s="55"/>
      <c r="I41" s="55">
        <v>453</v>
      </c>
      <c r="J41" s="89"/>
    </row>
    <row r="42" spans="1:10" ht="21.6" hidden="1" x14ac:dyDescent="0.55000000000000004">
      <c r="A42" s="108" t="s">
        <v>124</v>
      </c>
      <c r="B42" s="108"/>
      <c r="C42" s="55">
        <v>0</v>
      </c>
      <c r="D42" s="55"/>
      <c r="E42" s="55">
        <v>0</v>
      </c>
      <c r="F42" s="55"/>
      <c r="G42" s="55">
        <v>0</v>
      </c>
      <c r="H42" s="55"/>
      <c r="I42" s="113">
        <v>0</v>
      </c>
      <c r="J42" s="89"/>
    </row>
    <row r="43" spans="1:10" ht="21.6" x14ac:dyDescent="0.55000000000000004">
      <c r="A43" s="93" t="s">
        <v>71</v>
      </c>
      <c r="B43" s="93"/>
      <c r="C43" s="55">
        <f>G43</f>
        <v>323</v>
      </c>
      <c r="D43" s="55"/>
      <c r="E43" s="55">
        <v>237</v>
      </c>
      <c r="F43" s="55"/>
      <c r="G43" s="55">
        <v>323</v>
      </c>
      <c r="H43" s="55"/>
      <c r="I43" s="55">
        <v>237</v>
      </c>
      <c r="J43" s="89"/>
    </row>
    <row r="44" spans="1:10" ht="21.6" x14ac:dyDescent="0.55000000000000004">
      <c r="A44" s="79" t="s">
        <v>70</v>
      </c>
      <c r="B44" s="79"/>
      <c r="C44" s="55">
        <f>G44</f>
        <v>-13713</v>
      </c>
      <c r="D44" s="55"/>
      <c r="E44" s="55">
        <v>-27450</v>
      </c>
      <c r="F44" s="55"/>
      <c r="G44" s="55">
        <v>-13713</v>
      </c>
      <c r="H44" s="55"/>
      <c r="I44" s="55">
        <v>-27450</v>
      </c>
      <c r="J44" s="89"/>
    </row>
    <row r="45" spans="1:10" ht="21.6" x14ac:dyDescent="0.55000000000000004">
      <c r="A45" s="79" t="s">
        <v>119</v>
      </c>
      <c r="B45" s="79"/>
      <c r="C45" s="55">
        <v>0</v>
      </c>
      <c r="D45" s="55"/>
      <c r="E45" s="55">
        <v>-16</v>
      </c>
      <c r="F45" s="55"/>
      <c r="G45" s="55">
        <v>0</v>
      </c>
      <c r="H45" s="55"/>
      <c r="I45" s="55">
        <v>-16</v>
      </c>
      <c r="J45" s="89"/>
    </row>
    <row r="46" spans="1:10" ht="21.6" x14ac:dyDescent="0.55000000000000004">
      <c r="A46" s="79" t="s">
        <v>62</v>
      </c>
      <c r="B46" s="215" t="s">
        <v>165</v>
      </c>
      <c r="C46" s="55">
        <f>G46</f>
        <v>613</v>
      </c>
      <c r="D46" s="176"/>
      <c r="E46" s="55">
        <v>613</v>
      </c>
      <c r="F46" s="176"/>
      <c r="G46" s="63">
        <v>613</v>
      </c>
      <c r="H46" s="176"/>
      <c r="I46" s="63">
        <v>613</v>
      </c>
      <c r="J46" s="89"/>
    </row>
    <row r="47" spans="1:10" ht="21.6" x14ac:dyDescent="0.55000000000000004">
      <c r="A47" s="79" t="s">
        <v>27</v>
      </c>
      <c r="B47" s="79"/>
      <c r="C47" s="55">
        <f>G47</f>
        <v>1538</v>
      </c>
      <c r="D47" s="176"/>
      <c r="E47" s="55">
        <v>770</v>
      </c>
      <c r="F47" s="176"/>
      <c r="G47" s="63">
        <v>1538</v>
      </c>
      <c r="H47" s="176"/>
      <c r="I47" s="63">
        <v>770</v>
      </c>
      <c r="J47" s="89"/>
    </row>
    <row r="48" spans="1:10" ht="21.6" x14ac:dyDescent="0.55000000000000004">
      <c r="A48" s="79" t="s">
        <v>139</v>
      </c>
      <c r="B48" s="79"/>
      <c r="C48" s="55">
        <f>G48</f>
        <v>6408</v>
      </c>
      <c r="D48" s="176"/>
      <c r="E48" s="55">
        <v>0</v>
      </c>
      <c r="F48" s="176"/>
      <c r="G48" s="63">
        <v>6408</v>
      </c>
      <c r="H48" s="176"/>
      <c r="I48" s="63">
        <v>0</v>
      </c>
      <c r="J48" s="89"/>
    </row>
    <row r="49" spans="1:10" ht="22.2" x14ac:dyDescent="0.6">
      <c r="A49" s="111" t="s">
        <v>172</v>
      </c>
      <c r="B49" s="111"/>
      <c r="C49" s="56">
        <f>SUM(C40:C48)</f>
        <v>-893546</v>
      </c>
      <c r="D49" s="91"/>
      <c r="E49" s="56">
        <f>SUM(E40:E48)</f>
        <v>-25393</v>
      </c>
      <c r="F49" s="91"/>
      <c r="G49" s="56">
        <f>SUM(G40:G48)</f>
        <v>-893546</v>
      </c>
      <c r="H49" s="91"/>
      <c r="I49" s="56">
        <f>SUM(I40:I48)</f>
        <v>-25393</v>
      </c>
      <c r="J49" s="89"/>
    </row>
    <row r="50" spans="1:10" ht="16.8" customHeight="1" x14ac:dyDescent="0.55000000000000004">
      <c r="A50" s="79"/>
      <c r="B50" s="79"/>
      <c r="C50" s="82"/>
      <c r="D50" s="176"/>
      <c r="E50" s="82"/>
      <c r="F50" s="176"/>
      <c r="G50" s="82"/>
      <c r="H50" s="176"/>
      <c r="I50" s="82"/>
      <c r="J50" s="89"/>
    </row>
    <row r="51" spans="1:10" ht="13.5" customHeight="1" x14ac:dyDescent="0.55000000000000004">
      <c r="A51" s="79"/>
      <c r="B51" s="79"/>
      <c r="C51" s="53"/>
      <c r="D51" s="89"/>
      <c r="E51" s="82"/>
      <c r="F51" s="89"/>
      <c r="G51" s="82"/>
      <c r="H51" s="176"/>
      <c r="I51" s="82"/>
      <c r="J51" s="89"/>
    </row>
    <row r="52" spans="1:10" ht="21.75" customHeight="1" x14ac:dyDescent="0.55000000000000004">
      <c r="A52" s="79"/>
      <c r="B52" s="79"/>
      <c r="C52" s="53"/>
      <c r="D52" s="89"/>
      <c r="E52" s="82"/>
      <c r="F52" s="89"/>
      <c r="G52" s="100"/>
      <c r="H52" s="176"/>
      <c r="I52" s="82"/>
      <c r="J52" s="89"/>
    </row>
    <row r="53" spans="1:10" ht="21.75" customHeight="1" x14ac:dyDescent="0.55000000000000004">
      <c r="A53" s="79"/>
      <c r="B53" s="79"/>
      <c r="C53" s="53"/>
      <c r="D53" s="89"/>
      <c r="E53" s="82"/>
      <c r="F53" s="89"/>
      <c r="G53" s="100"/>
      <c r="H53" s="176"/>
      <c r="I53" s="82"/>
      <c r="J53" s="89"/>
    </row>
    <row r="54" spans="1:10" ht="21.75" customHeight="1" x14ac:dyDescent="0.55000000000000004">
      <c r="A54" s="79"/>
      <c r="B54" s="79"/>
      <c r="C54" s="53"/>
      <c r="D54" s="89"/>
      <c r="E54" s="82"/>
      <c r="F54" s="89"/>
      <c r="G54" s="100"/>
      <c r="H54" s="176"/>
      <c r="I54" s="82"/>
      <c r="J54" s="89"/>
    </row>
    <row r="55" spans="1:10" ht="13.5" customHeight="1" x14ac:dyDescent="0.55000000000000004">
      <c r="A55" s="79"/>
      <c r="B55" s="79"/>
      <c r="C55" s="53"/>
      <c r="D55" s="89"/>
      <c r="E55" s="82"/>
      <c r="F55" s="89"/>
      <c r="G55" s="100"/>
      <c r="H55" s="176"/>
      <c r="I55" s="82"/>
      <c r="J55" s="89"/>
    </row>
    <row r="56" spans="1:10" ht="21.75" customHeight="1" x14ac:dyDescent="0.55000000000000004">
      <c r="A56" s="79"/>
      <c r="B56" s="79"/>
      <c r="C56" s="53"/>
      <c r="D56" s="89"/>
      <c r="E56" s="82"/>
      <c r="F56" s="89"/>
      <c r="G56" s="100"/>
      <c r="H56" s="176"/>
      <c r="I56" s="82"/>
      <c r="J56" s="89"/>
    </row>
    <row r="57" spans="1:10" ht="21.75" customHeight="1" x14ac:dyDescent="0.55000000000000004">
      <c r="A57" s="79"/>
      <c r="B57" s="79"/>
      <c r="C57" s="53"/>
      <c r="D57" s="89"/>
      <c r="E57" s="82"/>
      <c r="F57" s="89"/>
      <c r="G57" s="100"/>
      <c r="H57" s="176"/>
      <c r="I57" s="82"/>
      <c r="J57" s="89"/>
    </row>
    <row r="58" spans="1:10" ht="21.75" customHeight="1" x14ac:dyDescent="0.55000000000000004">
      <c r="A58" s="79"/>
      <c r="B58" s="79"/>
      <c r="C58" s="51"/>
      <c r="D58" s="89"/>
      <c r="E58" s="82"/>
      <c r="F58" s="89"/>
      <c r="G58" s="82"/>
      <c r="H58" s="89"/>
      <c r="I58" s="82"/>
      <c r="J58" s="89"/>
    </row>
    <row r="59" spans="1:10" ht="21.75" customHeight="1" x14ac:dyDescent="0.55000000000000004">
      <c r="D59" s="89"/>
      <c r="E59" s="89"/>
      <c r="F59" s="89"/>
      <c r="G59" s="89"/>
      <c r="H59" s="89"/>
      <c r="I59" s="89"/>
      <c r="J59" s="89"/>
    </row>
    <row r="60" spans="1:10" ht="21.75" customHeight="1" x14ac:dyDescent="0.55000000000000004">
      <c r="D60" s="89"/>
      <c r="E60" s="89"/>
      <c r="F60" s="89"/>
      <c r="G60" s="89"/>
      <c r="H60" s="89"/>
      <c r="I60" s="89"/>
      <c r="J60" s="89"/>
    </row>
    <row r="61" spans="1:10" ht="21.75" customHeight="1" x14ac:dyDescent="0.55000000000000004">
      <c r="D61" s="89"/>
      <c r="E61" s="89"/>
      <c r="F61" s="89"/>
      <c r="G61" s="89"/>
      <c r="H61" s="89"/>
      <c r="I61" s="89"/>
      <c r="J61" s="89"/>
    </row>
    <row r="62" spans="1:10" ht="21.75" customHeight="1" x14ac:dyDescent="0.55000000000000004">
      <c r="D62" s="89"/>
      <c r="E62" s="89"/>
      <c r="F62" s="89"/>
      <c r="G62" s="89"/>
      <c r="H62" s="89"/>
      <c r="I62" s="89"/>
      <c r="J62" s="89"/>
    </row>
    <row r="63" spans="1:10" ht="21.75" customHeight="1" x14ac:dyDescent="0.55000000000000004">
      <c r="D63" s="89"/>
      <c r="E63" s="89"/>
      <c r="F63" s="89"/>
      <c r="G63" s="89"/>
      <c r="H63" s="89"/>
      <c r="I63" s="89"/>
      <c r="J63" s="89"/>
    </row>
    <row r="64" spans="1:10" ht="21.75" customHeight="1" x14ac:dyDescent="0.55000000000000004">
      <c r="D64" s="89"/>
      <c r="E64" s="89"/>
      <c r="F64" s="89"/>
      <c r="G64" s="89"/>
      <c r="H64" s="89"/>
      <c r="I64" s="89"/>
      <c r="J64" s="89"/>
    </row>
    <row r="65" spans="4:10" ht="21.75" customHeight="1" x14ac:dyDescent="0.55000000000000004">
      <c r="D65" s="89"/>
      <c r="E65" s="89"/>
      <c r="F65" s="89"/>
      <c r="G65" s="89"/>
      <c r="H65" s="89"/>
      <c r="I65" s="89"/>
      <c r="J65" s="89"/>
    </row>
    <row r="66" spans="4:10" ht="21.75" customHeight="1" x14ac:dyDescent="0.55000000000000004">
      <c r="D66" s="89"/>
      <c r="E66" s="89"/>
      <c r="F66" s="89"/>
      <c r="G66" s="89"/>
      <c r="H66" s="89"/>
      <c r="I66" s="89"/>
      <c r="J66" s="89"/>
    </row>
    <row r="67" spans="4:10" ht="21.75" customHeight="1" x14ac:dyDescent="0.55000000000000004">
      <c r="D67" s="89"/>
      <c r="E67" s="89"/>
      <c r="F67" s="89"/>
      <c r="G67" s="89"/>
      <c r="H67" s="89"/>
      <c r="I67" s="89"/>
      <c r="J67" s="89"/>
    </row>
    <row r="89" spans="1:11" ht="21.75" customHeight="1" x14ac:dyDescent="0.55000000000000004">
      <c r="A89" s="102"/>
      <c r="B89" s="102"/>
      <c r="E89" s="81"/>
      <c r="F89" s="81"/>
      <c r="G89" s="81"/>
      <c r="H89" s="81"/>
      <c r="I89" s="81"/>
      <c r="J89" s="81"/>
      <c r="K89" s="81"/>
    </row>
    <row r="93" spans="1:11" ht="21.75" customHeight="1" x14ac:dyDescent="0.55000000000000004">
      <c r="E93" s="89"/>
      <c r="G93" s="89"/>
      <c r="I93" s="89"/>
      <c r="K93" s="89"/>
    </row>
    <row r="97" spans="7:11" ht="21.75" customHeight="1" x14ac:dyDescent="0.55000000000000004">
      <c r="G97" s="101"/>
      <c r="K97" s="101"/>
    </row>
  </sheetData>
  <mergeCells count="8">
    <mergeCell ref="C4:E4"/>
    <mergeCell ref="C9:I9"/>
    <mergeCell ref="C5:E5"/>
    <mergeCell ref="G5:I5"/>
    <mergeCell ref="C6:E6"/>
    <mergeCell ref="G6:I6"/>
    <mergeCell ref="C7:E7"/>
    <mergeCell ref="G7:I7"/>
  </mergeCells>
  <pageMargins left="0.65" right="0.5" top="0.48" bottom="0.5" header="0.5" footer="0.5"/>
  <pageSetup paperSize="9" scale="75" firstPageNumber="9" fitToWidth="0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2BCD6-3FAD-4264-8F46-031556F29F05}">
  <dimension ref="A1:J67"/>
  <sheetViews>
    <sheetView view="pageBreakPreview" zoomScale="70" zoomScaleNormal="90" zoomScaleSheetLayoutView="70" zoomScalePageLayoutView="40" workbookViewId="0">
      <selection activeCell="I10" sqref="I10"/>
    </sheetView>
  </sheetViews>
  <sheetFormatPr defaultColWidth="9.125" defaultRowHeight="21.75" customHeight="1" x14ac:dyDescent="0.55000000000000004"/>
  <cols>
    <col min="1" max="1" width="58" style="90" customWidth="1"/>
    <col min="2" max="2" width="16" style="83" customWidth="1"/>
    <col min="3" max="3" width="2.625" style="83" customWidth="1"/>
    <col min="4" max="4" width="16" style="83" customWidth="1"/>
    <col min="5" max="5" width="3.5" style="83" customWidth="1"/>
    <col min="6" max="6" width="16" style="83" customWidth="1"/>
    <col min="7" max="7" width="3.125" style="83" customWidth="1"/>
    <col min="8" max="8" width="16" style="83" customWidth="1"/>
    <col min="9" max="11" width="12.625" style="83" bestFit="1" customWidth="1"/>
    <col min="12" max="16384" width="9.125" style="83"/>
  </cols>
  <sheetData>
    <row r="1" spans="1:8" ht="21.75" customHeight="1" x14ac:dyDescent="0.6">
      <c r="A1" s="84" t="s">
        <v>57</v>
      </c>
      <c r="C1" s="85"/>
      <c r="E1" s="85"/>
      <c r="F1" s="85"/>
      <c r="G1" s="85"/>
      <c r="H1" s="85"/>
    </row>
    <row r="2" spans="1:8" ht="21.75" customHeight="1" x14ac:dyDescent="0.6">
      <c r="A2" s="86" t="s">
        <v>42</v>
      </c>
      <c r="C2" s="85"/>
      <c r="E2" s="85"/>
      <c r="F2" s="85"/>
      <c r="G2" s="85"/>
      <c r="H2" s="85"/>
    </row>
    <row r="3" spans="1:8" ht="21.75" customHeight="1" x14ac:dyDescent="0.6">
      <c r="A3" s="86"/>
      <c r="C3" s="85"/>
      <c r="E3" s="85"/>
      <c r="F3" s="85"/>
      <c r="G3" s="85"/>
      <c r="H3" s="85"/>
    </row>
    <row r="4" spans="1:8" ht="21" customHeight="1" x14ac:dyDescent="0.6">
      <c r="A4" s="86"/>
      <c r="B4" s="233" t="s">
        <v>79</v>
      </c>
      <c r="C4" s="233"/>
      <c r="D4" s="233"/>
      <c r="E4" s="85"/>
      <c r="F4" s="85"/>
      <c r="G4" s="85"/>
      <c r="H4" s="85"/>
    </row>
    <row r="5" spans="1:8" ht="21" customHeight="1" x14ac:dyDescent="0.6">
      <c r="A5" s="86"/>
      <c r="B5" s="233" t="s">
        <v>78</v>
      </c>
      <c r="C5" s="233"/>
      <c r="D5" s="233"/>
      <c r="E5" s="179"/>
      <c r="F5" s="243" t="s">
        <v>28</v>
      </c>
      <c r="G5" s="243"/>
      <c r="H5" s="243"/>
    </row>
    <row r="6" spans="1:8" ht="21" customHeight="1" x14ac:dyDescent="0.6">
      <c r="A6" s="86"/>
      <c r="B6" s="227" t="s">
        <v>40</v>
      </c>
      <c r="C6" s="227"/>
      <c r="D6" s="227"/>
      <c r="E6" s="179"/>
      <c r="F6" s="227" t="s">
        <v>40</v>
      </c>
      <c r="G6" s="227"/>
      <c r="H6" s="227"/>
    </row>
    <row r="7" spans="1:8" ht="21" customHeight="1" x14ac:dyDescent="0.6">
      <c r="A7" s="86"/>
      <c r="B7" s="227" t="s">
        <v>150</v>
      </c>
      <c r="C7" s="227"/>
      <c r="D7" s="227"/>
      <c r="E7" s="179"/>
      <c r="F7" s="227" t="s">
        <v>150</v>
      </c>
      <c r="G7" s="227"/>
      <c r="H7" s="227"/>
    </row>
    <row r="8" spans="1:8" ht="21" customHeight="1" x14ac:dyDescent="0.6">
      <c r="A8" s="86"/>
      <c r="B8" s="2">
        <v>2567</v>
      </c>
      <c r="C8" s="2"/>
      <c r="D8" s="2">
        <v>2566</v>
      </c>
      <c r="E8" s="2"/>
      <c r="F8" s="2">
        <v>2567</v>
      </c>
      <c r="G8" s="2"/>
      <c r="H8" s="2">
        <v>2566</v>
      </c>
    </row>
    <row r="9" spans="1:8" ht="21" customHeight="1" x14ac:dyDescent="0.6">
      <c r="A9" s="86"/>
      <c r="B9" s="242" t="s">
        <v>50</v>
      </c>
      <c r="C9" s="242"/>
      <c r="D9" s="242"/>
      <c r="E9" s="242"/>
      <c r="F9" s="242"/>
      <c r="G9" s="242"/>
      <c r="H9" s="242"/>
    </row>
    <row r="10" spans="1:8" ht="21.75" customHeight="1" x14ac:dyDescent="0.6">
      <c r="A10" s="87" t="s">
        <v>20</v>
      </c>
      <c r="B10" s="55"/>
      <c r="C10" s="55"/>
      <c r="D10" s="55"/>
      <c r="E10" s="55"/>
      <c r="F10" s="55"/>
      <c r="G10" s="55"/>
      <c r="H10" s="55"/>
    </row>
    <row r="11" spans="1:8" ht="21.75" customHeight="1" x14ac:dyDescent="0.55000000000000004">
      <c r="A11" s="93" t="s">
        <v>167</v>
      </c>
      <c r="B11" s="55">
        <f>F11</f>
        <v>1534000</v>
      </c>
      <c r="C11" s="55"/>
      <c r="D11" s="55">
        <v>150000</v>
      </c>
      <c r="E11" s="55"/>
      <c r="F11" s="55">
        <v>1534000</v>
      </c>
      <c r="G11" s="55"/>
      <c r="H11" s="55">
        <v>150000</v>
      </c>
    </row>
    <row r="12" spans="1:8" ht="21.75" customHeight="1" x14ac:dyDescent="0.55000000000000004">
      <c r="A12" s="93" t="s">
        <v>106</v>
      </c>
      <c r="B12" s="55">
        <f>F12</f>
        <v>-915000</v>
      </c>
      <c r="C12" s="55"/>
      <c r="D12" s="55">
        <v>-300000</v>
      </c>
      <c r="E12" s="55"/>
      <c r="F12" s="55">
        <v>-915000</v>
      </c>
      <c r="G12" s="55"/>
      <c r="H12" s="55">
        <v>-300000</v>
      </c>
    </row>
    <row r="13" spans="1:8" ht="21.75" customHeight="1" x14ac:dyDescent="0.55000000000000004">
      <c r="A13" s="108" t="s">
        <v>102</v>
      </c>
      <c r="B13" s="55">
        <f>F13</f>
        <v>-609</v>
      </c>
      <c r="C13" s="55"/>
      <c r="D13" s="55">
        <v>-404</v>
      </c>
      <c r="E13" s="55"/>
      <c r="F13" s="55">
        <v>-609</v>
      </c>
      <c r="G13" s="55"/>
      <c r="H13" s="55">
        <v>-404</v>
      </c>
    </row>
    <row r="14" spans="1:8" ht="21.75" customHeight="1" x14ac:dyDescent="0.6">
      <c r="A14" s="111" t="s">
        <v>161</v>
      </c>
      <c r="B14" s="56">
        <f>SUM(B11:B13)</f>
        <v>618391</v>
      </c>
      <c r="C14" s="91"/>
      <c r="D14" s="56">
        <f>SUM(D11:D13)</f>
        <v>-150404</v>
      </c>
      <c r="E14" s="91"/>
      <c r="F14" s="56">
        <f>SUM(F11:F13)</f>
        <v>618391</v>
      </c>
      <c r="G14" s="91"/>
      <c r="H14" s="56">
        <f>SUM(H11:H13)</f>
        <v>-150404</v>
      </c>
    </row>
    <row r="15" spans="1:8" ht="21.75" customHeight="1" x14ac:dyDescent="0.6">
      <c r="A15" s="78"/>
      <c r="B15" s="91"/>
      <c r="C15" s="91"/>
      <c r="D15" s="91"/>
      <c r="E15" s="91"/>
      <c r="F15" s="91"/>
      <c r="G15" s="91"/>
      <c r="H15" s="91"/>
    </row>
    <row r="16" spans="1:8" ht="21.75" customHeight="1" x14ac:dyDescent="0.6">
      <c r="A16" s="111" t="s">
        <v>103</v>
      </c>
      <c r="B16" s="91">
        <f>SUM('CF-9'!C49,'CF-9'!C37,B14)</f>
        <v>-4012</v>
      </c>
      <c r="C16" s="91"/>
      <c r="D16" s="91">
        <f>SUM('CF-9'!E49,'CF-9'!E37,D14)</f>
        <v>20824</v>
      </c>
      <c r="E16" s="91"/>
      <c r="F16" s="91">
        <f>SUM('CF-9'!G49,'CF-9'!G37,F14)</f>
        <v>-4012</v>
      </c>
      <c r="G16" s="91"/>
      <c r="H16" s="91">
        <f>SUM('CF-9'!I49,'CF-9'!I37,H14)</f>
        <v>20824</v>
      </c>
    </row>
    <row r="17" spans="1:8" ht="21.75" customHeight="1" x14ac:dyDescent="0.55000000000000004">
      <c r="A17" s="108" t="s">
        <v>104</v>
      </c>
      <c r="B17" s="58">
        <f>'BS PL 3-4'!I11</f>
        <v>10765</v>
      </c>
      <c r="C17" s="55"/>
      <c r="D17" s="58">
        <v>209934</v>
      </c>
      <c r="E17" s="55"/>
      <c r="F17" s="58">
        <f>'BS PL 3-4'!E11</f>
        <v>10765</v>
      </c>
      <c r="G17" s="55"/>
      <c r="H17" s="58">
        <v>209934</v>
      </c>
    </row>
    <row r="18" spans="1:8" ht="21.75" customHeight="1" thickBot="1" x14ac:dyDescent="0.65">
      <c r="A18" s="111" t="s">
        <v>153</v>
      </c>
      <c r="B18" s="59">
        <f>SUM(B16:B17)</f>
        <v>6753</v>
      </c>
      <c r="C18" s="91"/>
      <c r="D18" s="59">
        <f>SUM(D16:D17)</f>
        <v>230758</v>
      </c>
      <c r="E18" s="91"/>
      <c r="F18" s="59">
        <f>SUM(F16:F17)</f>
        <v>6753</v>
      </c>
      <c r="G18" s="91"/>
      <c r="H18" s="59">
        <f>SUM(H16:H17)</f>
        <v>230758</v>
      </c>
    </row>
    <row r="19" spans="1:8" ht="16.8" customHeight="1" thickTop="1" x14ac:dyDescent="0.55000000000000004">
      <c r="A19" s="79"/>
      <c r="B19" s="82"/>
      <c r="C19" s="1"/>
      <c r="D19" s="82"/>
      <c r="E19" s="1"/>
      <c r="F19" s="82"/>
      <c r="G19" s="1"/>
      <c r="H19" s="82"/>
    </row>
    <row r="20" spans="1:8" ht="13.5" customHeight="1" x14ac:dyDescent="0.55000000000000004">
      <c r="A20" s="79"/>
      <c r="B20" s="53"/>
      <c r="D20" s="53"/>
      <c r="F20" s="53"/>
      <c r="G20" s="1"/>
      <c r="H20" s="92"/>
    </row>
    <row r="21" spans="1:8" ht="21.75" customHeight="1" x14ac:dyDescent="0.55000000000000004">
      <c r="A21" s="79"/>
      <c r="B21" s="53"/>
      <c r="D21" s="53"/>
      <c r="F21" s="100"/>
      <c r="G21" s="1"/>
      <c r="H21" s="53"/>
    </row>
    <row r="22" spans="1:8" ht="21.75" customHeight="1" x14ac:dyDescent="0.55000000000000004">
      <c r="A22" s="79"/>
      <c r="B22" s="53"/>
      <c r="D22" s="53"/>
      <c r="F22" s="51"/>
      <c r="G22" s="1"/>
      <c r="H22" s="92"/>
    </row>
    <row r="23" spans="1:8" ht="21.75" customHeight="1" x14ac:dyDescent="0.55000000000000004">
      <c r="A23" s="79"/>
      <c r="B23" s="53"/>
      <c r="D23" s="53"/>
      <c r="F23" s="51"/>
      <c r="G23" s="1"/>
      <c r="H23" s="92"/>
    </row>
    <row r="24" spans="1:8" ht="13.5" customHeight="1" x14ac:dyDescent="0.55000000000000004">
      <c r="A24" s="79"/>
      <c r="B24" s="53"/>
      <c r="D24" s="53"/>
      <c r="F24" s="51"/>
      <c r="G24" s="1"/>
      <c r="H24" s="92"/>
    </row>
    <row r="25" spans="1:8" ht="21.75" customHeight="1" x14ac:dyDescent="0.55000000000000004">
      <c r="A25" s="79"/>
      <c r="B25" s="53"/>
      <c r="D25" s="53"/>
      <c r="F25" s="51"/>
      <c r="G25" s="1"/>
      <c r="H25" s="92"/>
    </row>
    <row r="26" spans="1:8" ht="21.75" customHeight="1" x14ac:dyDescent="0.55000000000000004">
      <c r="A26" s="79"/>
      <c r="B26" s="53"/>
      <c r="D26" s="53"/>
      <c r="F26" s="51"/>
      <c r="G26" s="1"/>
      <c r="H26" s="92"/>
    </row>
    <row r="27" spans="1:8" ht="21.75" customHeight="1" x14ac:dyDescent="0.55000000000000004">
      <c r="A27" s="79"/>
      <c r="B27" s="51"/>
      <c r="D27" s="53"/>
      <c r="F27" s="53"/>
      <c r="H27" s="53"/>
    </row>
    <row r="34" spans="2:8" ht="21.75" customHeight="1" x14ac:dyDescent="0.55000000000000004">
      <c r="B34" s="182"/>
      <c r="F34" s="182"/>
    </row>
    <row r="35" spans="2:8" ht="21.75" customHeight="1" x14ac:dyDescent="0.55000000000000004">
      <c r="B35" s="182"/>
      <c r="F35" s="182"/>
    </row>
    <row r="38" spans="2:8" ht="21.75" customHeight="1" x14ac:dyDescent="0.55000000000000004">
      <c r="B38" s="89"/>
      <c r="C38" s="89"/>
      <c r="D38" s="89"/>
      <c r="E38" s="89"/>
      <c r="F38" s="89"/>
      <c r="G38" s="89"/>
      <c r="H38" s="89"/>
    </row>
    <row r="39" spans="2:8" ht="21.75" customHeight="1" x14ac:dyDescent="0.55000000000000004">
      <c r="B39" s="89"/>
      <c r="C39" s="89"/>
      <c r="D39" s="89"/>
      <c r="E39" s="89"/>
      <c r="F39" s="89"/>
      <c r="G39" s="89"/>
      <c r="H39" s="89"/>
    </row>
    <row r="40" spans="2:8" ht="21.75" customHeight="1" x14ac:dyDescent="0.55000000000000004">
      <c r="B40" s="89"/>
      <c r="C40" s="89"/>
      <c r="D40" s="89"/>
      <c r="E40" s="89"/>
      <c r="F40" s="89"/>
      <c r="G40" s="89"/>
      <c r="H40" s="89"/>
    </row>
    <row r="41" spans="2:8" ht="21.75" customHeight="1" x14ac:dyDescent="0.55000000000000004">
      <c r="B41" s="89"/>
      <c r="C41" s="89"/>
      <c r="D41" s="89"/>
      <c r="E41" s="89"/>
      <c r="F41" s="89"/>
      <c r="G41" s="89"/>
      <c r="H41" s="89"/>
    </row>
    <row r="42" spans="2:8" ht="21.75" customHeight="1" x14ac:dyDescent="0.55000000000000004">
      <c r="B42" s="89"/>
      <c r="C42" s="89"/>
      <c r="D42" s="89"/>
      <c r="E42" s="89"/>
      <c r="F42" s="89"/>
      <c r="G42" s="89"/>
      <c r="H42" s="89"/>
    </row>
    <row r="43" spans="2:8" ht="21.75" customHeight="1" x14ac:dyDescent="0.55000000000000004">
      <c r="B43" s="89"/>
      <c r="C43" s="89"/>
      <c r="D43" s="89"/>
      <c r="E43" s="89"/>
      <c r="F43" s="89"/>
      <c r="G43" s="89"/>
      <c r="H43" s="89"/>
    </row>
    <row r="44" spans="2:8" ht="21.75" customHeight="1" x14ac:dyDescent="0.55000000000000004">
      <c r="B44" s="89"/>
      <c r="C44" s="89"/>
      <c r="D44" s="89"/>
      <c r="E44" s="89"/>
      <c r="F44" s="89"/>
      <c r="G44" s="89"/>
      <c r="H44" s="89"/>
    </row>
    <row r="45" spans="2:8" ht="21.75" customHeight="1" x14ac:dyDescent="0.55000000000000004">
      <c r="B45" s="89"/>
      <c r="C45" s="89"/>
      <c r="D45" s="89"/>
      <c r="E45" s="89"/>
      <c r="F45" s="89"/>
      <c r="G45" s="89"/>
      <c r="H45" s="89"/>
    </row>
    <row r="46" spans="2:8" ht="21.75" customHeight="1" x14ac:dyDescent="0.55000000000000004">
      <c r="B46" s="89"/>
      <c r="C46" s="89"/>
      <c r="D46" s="89"/>
      <c r="E46" s="89"/>
      <c r="F46" s="89"/>
      <c r="G46" s="89"/>
      <c r="H46" s="89"/>
    </row>
    <row r="47" spans="2:8" ht="21.75" customHeight="1" x14ac:dyDescent="0.55000000000000004">
      <c r="B47" s="89"/>
      <c r="C47" s="89"/>
      <c r="D47" s="89"/>
      <c r="E47" s="89"/>
      <c r="F47" s="89"/>
      <c r="G47" s="89"/>
      <c r="H47" s="89"/>
    </row>
    <row r="48" spans="2:8" ht="21.75" customHeight="1" x14ac:dyDescent="0.55000000000000004">
      <c r="B48" s="89"/>
      <c r="C48" s="89"/>
      <c r="D48" s="89"/>
      <c r="E48" s="89"/>
      <c r="F48" s="89"/>
      <c r="G48" s="89"/>
      <c r="H48" s="89"/>
    </row>
    <row r="49" spans="1:10" ht="21.75" customHeight="1" x14ac:dyDescent="0.55000000000000004">
      <c r="B49" s="89"/>
      <c r="C49" s="89"/>
      <c r="D49" s="89"/>
      <c r="E49" s="89"/>
      <c r="F49" s="89"/>
      <c r="G49" s="89"/>
      <c r="H49" s="89"/>
    </row>
    <row r="50" spans="1:10" ht="21.75" customHeight="1" x14ac:dyDescent="0.55000000000000004">
      <c r="B50" s="89"/>
      <c r="C50" s="89"/>
      <c r="D50" s="89"/>
      <c r="E50" s="89"/>
      <c r="F50" s="89"/>
      <c r="G50" s="89"/>
      <c r="H50" s="89"/>
    </row>
    <row r="51" spans="1:10" ht="21.75" customHeight="1" x14ac:dyDescent="0.55000000000000004">
      <c r="B51" s="89"/>
      <c r="C51" s="89"/>
      <c r="D51" s="89"/>
      <c r="E51" s="89"/>
      <c r="F51" s="89"/>
      <c r="G51" s="89"/>
      <c r="H51" s="89"/>
    </row>
    <row r="52" spans="1:10" ht="21.75" customHeight="1" x14ac:dyDescent="0.55000000000000004">
      <c r="B52" s="89"/>
      <c r="C52" s="89"/>
      <c r="D52" s="89"/>
      <c r="E52" s="89"/>
      <c r="F52" s="89"/>
      <c r="G52" s="89"/>
      <c r="H52" s="89"/>
    </row>
    <row r="53" spans="1:10" ht="21.75" customHeight="1" x14ac:dyDescent="0.55000000000000004">
      <c r="B53" s="89"/>
      <c r="C53" s="89"/>
      <c r="D53" s="89"/>
      <c r="E53" s="89"/>
      <c r="F53" s="89"/>
      <c r="G53" s="89"/>
      <c r="H53" s="89"/>
    </row>
    <row r="54" spans="1:10" ht="21.75" customHeight="1" x14ac:dyDescent="0.55000000000000004">
      <c r="B54" s="89"/>
      <c r="C54" s="89"/>
      <c r="D54" s="89"/>
      <c r="E54" s="89"/>
      <c r="F54" s="89"/>
      <c r="G54" s="89"/>
      <c r="H54" s="89"/>
    </row>
    <row r="55" spans="1:10" ht="21.75" customHeight="1" x14ac:dyDescent="0.55000000000000004">
      <c r="B55" s="89"/>
      <c r="C55" s="89"/>
      <c r="D55" s="89"/>
      <c r="E55" s="89"/>
      <c r="F55" s="89"/>
      <c r="G55" s="89"/>
      <c r="H55" s="89"/>
    </row>
    <row r="56" spans="1:10" ht="21.75" customHeight="1" x14ac:dyDescent="0.55000000000000004">
      <c r="B56" s="89"/>
      <c r="C56" s="89"/>
      <c r="D56" s="89"/>
      <c r="E56" s="89"/>
      <c r="F56" s="89"/>
      <c r="G56" s="89"/>
      <c r="H56" s="89"/>
    </row>
    <row r="57" spans="1:10" ht="21.75" customHeight="1" x14ac:dyDescent="0.55000000000000004">
      <c r="B57" s="89"/>
      <c r="C57" s="89"/>
      <c r="D57" s="89"/>
      <c r="E57" s="89"/>
      <c r="F57" s="89"/>
      <c r="G57" s="89"/>
      <c r="H57" s="89"/>
    </row>
    <row r="58" spans="1:10" ht="21.75" customHeight="1" x14ac:dyDescent="0.55000000000000004">
      <c r="A58" s="102"/>
      <c r="B58" s="89"/>
      <c r="C58" s="89"/>
      <c r="D58" s="81"/>
      <c r="E58" s="81"/>
      <c r="F58" s="81"/>
      <c r="G58" s="81"/>
      <c r="H58" s="81"/>
      <c r="I58" s="81"/>
      <c r="J58" s="81"/>
    </row>
    <row r="59" spans="1:10" ht="21.75" customHeight="1" x14ac:dyDescent="0.55000000000000004">
      <c r="B59" s="89"/>
      <c r="C59" s="89"/>
      <c r="D59" s="89"/>
      <c r="E59" s="89"/>
      <c r="F59" s="89"/>
      <c r="G59" s="89"/>
      <c r="H59" s="89"/>
    </row>
    <row r="60" spans="1:10" ht="21.75" customHeight="1" x14ac:dyDescent="0.55000000000000004">
      <c r="B60" s="89"/>
      <c r="C60" s="89"/>
      <c r="D60" s="89"/>
      <c r="E60" s="89"/>
      <c r="F60" s="89"/>
      <c r="G60" s="89"/>
      <c r="H60" s="89"/>
    </row>
    <row r="61" spans="1:10" ht="21.75" customHeight="1" x14ac:dyDescent="0.55000000000000004">
      <c r="B61" s="89"/>
      <c r="C61" s="89"/>
      <c r="D61" s="89"/>
      <c r="E61" s="89"/>
      <c r="F61" s="89"/>
      <c r="G61" s="89"/>
      <c r="H61" s="89"/>
    </row>
    <row r="62" spans="1:10" ht="21.75" customHeight="1" x14ac:dyDescent="0.55000000000000004">
      <c r="B62" s="89"/>
      <c r="C62" s="89"/>
      <c r="D62" s="89"/>
      <c r="E62" s="89"/>
      <c r="F62" s="89"/>
      <c r="G62" s="89"/>
      <c r="H62" s="89"/>
      <c r="J62" s="89"/>
    </row>
    <row r="63" spans="1:10" ht="21.75" customHeight="1" x14ac:dyDescent="0.55000000000000004">
      <c r="B63" s="89"/>
      <c r="C63" s="89"/>
      <c r="D63" s="89"/>
      <c r="E63" s="89"/>
      <c r="F63" s="89"/>
      <c r="G63" s="89"/>
      <c r="H63" s="89"/>
    </row>
    <row r="64" spans="1:10" ht="21.75" customHeight="1" x14ac:dyDescent="0.55000000000000004">
      <c r="B64" s="89"/>
      <c r="C64" s="89"/>
      <c r="D64" s="89"/>
      <c r="E64" s="89"/>
      <c r="F64" s="89"/>
      <c r="G64" s="89"/>
      <c r="H64" s="89"/>
    </row>
    <row r="65" spans="2:10" ht="21.75" customHeight="1" x14ac:dyDescent="0.55000000000000004">
      <c r="B65" s="89"/>
      <c r="C65" s="89"/>
      <c r="D65" s="89"/>
      <c r="E65" s="89"/>
      <c r="F65" s="89"/>
      <c r="G65" s="89"/>
      <c r="H65" s="89"/>
    </row>
    <row r="66" spans="2:10" ht="21.75" customHeight="1" x14ac:dyDescent="0.55000000000000004">
      <c r="B66" s="89"/>
      <c r="C66" s="89"/>
      <c r="D66" s="89"/>
      <c r="E66" s="89"/>
      <c r="F66" s="81"/>
      <c r="G66" s="89"/>
      <c r="H66" s="89"/>
      <c r="J66" s="101"/>
    </row>
    <row r="67" spans="2:10" ht="21.75" customHeight="1" x14ac:dyDescent="0.55000000000000004">
      <c r="B67" s="89"/>
      <c r="C67" s="89"/>
      <c r="D67" s="89"/>
      <c r="E67" s="89"/>
      <c r="F67" s="89"/>
      <c r="G67" s="89"/>
      <c r="H67" s="89"/>
    </row>
  </sheetData>
  <mergeCells count="8">
    <mergeCell ref="B9:H9"/>
    <mergeCell ref="B4:D4"/>
    <mergeCell ref="B5:D5"/>
    <mergeCell ref="F5:H5"/>
    <mergeCell ref="B6:D6"/>
    <mergeCell ref="F6:H6"/>
    <mergeCell ref="B7:D7"/>
    <mergeCell ref="F7:H7"/>
  </mergeCells>
  <pageMargins left="0.8" right="0.8" top="0.48" bottom="0.5" header="0.5" footer="0.5"/>
  <pageSetup paperSize="9" scale="73" firstPageNumber="10" fitToWidth="0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10A7A7-9BC2-47BE-953B-65FE098518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A6899A-D952-4105-B1D3-B69710873B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BS PL 3-4</vt:lpstr>
      <vt:lpstr>FS 5-6</vt:lpstr>
      <vt:lpstr>งบเปลี่ยนแปลง-7</vt:lpstr>
      <vt:lpstr>งบเปลี่ยนแปลง-8</vt:lpstr>
      <vt:lpstr>CF-9</vt:lpstr>
      <vt:lpstr>CF-10</vt:lpstr>
      <vt:lpstr>'BS PL 3-4'!Print_Area</vt:lpstr>
      <vt:lpstr>'CF-10'!Print_Area</vt:lpstr>
      <vt:lpstr>'CF-9'!Print_Area</vt:lpstr>
      <vt:lpstr>'FS 5-6'!Print_Area</vt:lpstr>
      <vt:lpstr>'งบเปลี่ยนแปลง-7'!Print_Area</vt:lpstr>
      <vt:lpstr>'งบเปลี่ยนแปลง-8'!Print_Area</vt:lpstr>
      <vt:lpstr>'CF-10'!Print_Titles</vt:lpstr>
      <vt:lpstr>'CF-9'!Print_Titles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nurapeevachareewan</dc:creator>
  <cp:lastModifiedBy>Ukrit, Techanusorn</cp:lastModifiedBy>
  <cp:lastPrinted>2024-08-13T07:28:04Z</cp:lastPrinted>
  <dcterms:created xsi:type="dcterms:W3CDTF">2005-02-20T11:46:17Z</dcterms:created>
  <dcterms:modified xsi:type="dcterms:W3CDTF">2024-08-14T07:18:38Z</dcterms:modified>
</cp:coreProperties>
</file>